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150100税制課\001 税制担当\030 予算・決算\05 当初調定積算明細書\★オープンデータライブラリ掲出依頼\2023.04.05_（R04～R05分）\提出データ\"/>
    </mc:Choice>
  </mc:AlternateContent>
  <bookViews>
    <workbookView xWindow="-15" yWindow="-15" windowWidth="9600" windowHeight="11760"/>
  </bookViews>
  <sheets>
    <sheet name="1" sheetId="8" r:id="rId1"/>
    <sheet name="2" sheetId="43" r:id="rId2"/>
    <sheet name="3 " sheetId="44" r:id="rId3"/>
    <sheet name="4" sheetId="45" r:id="rId4"/>
    <sheet name="5" sheetId="49" r:id="rId5"/>
    <sheet name="6" sheetId="50" r:id="rId6"/>
    <sheet name="7" sheetId="46" r:id="rId7"/>
    <sheet name="8" sheetId="47" r:id="rId8"/>
    <sheet name="9" sheetId="48" r:id="rId9"/>
  </sheets>
  <externalReferences>
    <externalReference r:id="rId10"/>
  </externalReferences>
  <definedNames>
    <definedName name="_Fill" localSheetId="1" hidden="1">#REF!</definedName>
    <definedName name="_Fill" localSheetId="2" hidden="1">#REF!</definedName>
    <definedName name="_Fill" localSheetId="5" hidden="1">#REF!</definedName>
    <definedName name="_Fill" localSheetId="6" hidden="1">#REF!</definedName>
    <definedName name="_Fill" hidden="1">#REF!</definedName>
    <definedName name="a" localSheetId="1">#REF!</definedName>
    <definedName name="a" localSheetId="2">#REF!</definedName>
    <definedName name="a" localSheetId="6">#REF!</definedName>
    <definedName name="a">#REF!</definedName>
    <definedName name="aaaa">"オートシェイプ 31"</definedName>
    <definedName name="g" localSheetId="1">#REF!</definedName>
    <definedName name="g" localSheetId="2">#REF!</definedName>
    <definedName name="g" localSheetId="6">#REF!</definedName>
    <definedName name="g">#REF!</definedName>
    <definedName name="Ｈ１８郵便局手数料" localSheetId="1">#REF!</definedName>
    <definedName name="Ｈ１８郵便局手数料" localSheetId="2">#REF!</definedName>
    <definedName name="Ｈ１８郵便局手数料" localSheetId="6">#REF!</definedName>
    <definedName name="Ｈ１８郵便局手数料">#REF!</definedName>
    <definedName name="i" localSheetId="1">#REF!</definedName>
    <definedName name="i" localSheetId="2">#REF!</definedName>
    <definedName name="i" localSheetId="6">#REF!</definedName>
    <definedName name="i">#REF!</definedName>
    <definedName name="k" localSheetId="6">#REF!</definedName>
    <definedName name="k">#REF!</definedName>
    <definedName name="l" localSheetId="6">#REF!</definedName>
    <definedName name="l">#REF!</definedName>
    <definedName name="Module1.SAIZU" localSheetId="6">[1]!Module1.SAIZU</definedName>
    <definedName name="Module1.SAIZU">[1]!Module1.SAIZU</definedName>
    <definedName name="o" localSheetId="1">#REF!</definedName>
    <definedName name="o" localSheetId="2">#REF!</definedName>
    <definedName name="o" localSheetId="6">#REF!</definedName>
    <definedName name="o">#REF!</definedName>
    <definedName name="_xlnm.Print_Area" localSheetId="0">'1'!$A$1:$P$38</definedName>
    <definedName name="_xlnm.Print_Area" localSheetId="1">'2'!$A$1:$AJ$21</definedName>
    <definedName name="_xlnm.Print_Area" localSheetId="3">'4'!$A$1:$AT$24</definedName>
    <definedName name="_xlnm.Print_Area" localSheetId="4">'5'!$A$1:$BH$19</definedName>
    <definedName name="_xlnm.Print_Area" localSheetId="5">'6'!$A$1:$K$20</definedName>
    <definedName name="_xlnm.Print_Area" localSheetId="6">'7'!$A$1:$AD$39</definedName>
    <definedName name="q" localSheetId="1">#REF!</definedName>
    <definedName name="q" localSheetId="2">#REF!</definedName>
    <definedName name="q" localSheetId="6">#REF!</definedName>
    <definedName name="q">#REF!</definedName>
    <definedName name="SAIZU" localSheetId="1">'2'!SAIZU</definedName>
    <definedName name="SAIZU" localSheetId="2">'3 '!SAIZU</definedName>
    <definedName name="SAIZU" localSheetId="3">'4'!SAIZU</definedName>
    <definedName name="SAIZU" localSheetId="4">'5'!SAIZU</definedName>
    <definedName name="SAIZU" localSheetId="5">'6'!SAIZU</definedName>
    <definedName name="SAIZU" localSheetId="6">'7'!SAIZU</definedName>
    <definedName name="SAIZU" localSheetId="7">'8'!SAIZU</definedName>
    <definedName name="SAIZU" localSheetId="8">'9'!SAIZU</definedName>
    <definedName name="SAIZU">[0]!SAIZU</definedName>
    <definedName name="u" localSheetId="1">#REF!</definedName>
    <definedName name="u" localSheetId="2">#REF!</definedName>
    <definedName name="u" localSheetId="5">#REF!</definedName>
    <definedName name="u" localSheetId="6">#REF!</definedName>
    <definedName name="u">#REF!</definedName>
    <definedName name="y" localSheetId="1" hidden="1">#REF!</definedName>
    <definedName name="y" localSheetId="2" hidden="1">#REF!</definedName>
    <definedName name="y" localSheetId="6" hidden="1">#REF!</definedName>
    <definedName name="y" hidden="1">#REF!</definedName>
    <definedName name="z" localSheetId="6">#REF!</definedName>
    <definedName name="z">#REF!</definedName>
    <definedName name="あ" localSheetId="6">#REF!</definedName>
    <definedName name="あ">#REF!</definedName>
    <definedName name="あ１" localSheetId="6">#REF!</definedName>
    <definedName name="あ１">#REF!</definedName>
    <definedName name="あああ" localSheetId="1">'2'!あああ</definedName>
    <definedName name="あああ" localSheetId="2">'3 '!あああ</definedName>
    <definedName name="あああ" localSheetId="3">'4'!あああ</definedName>
    <definedName name="あああ" localSheetId="4">'5'!あああ</definedName>
    <definedName name="あああ" localSheetId="5">'6'!あああ</definedName>
    <definedName name="あああ" localSheetId="6">'7'!あああ</definedName>
    <definedName name="あああ" localSheetId="7">'8'!あああ</definedName>
    <definedName name="あああ" localSheetId="8">'9'!あああ</definedName>
    <definedName name="あああ">[0]!あああ</definedName>
    <definedName name="あああああ" localSheetId="1">'2'!あああああ</definedName>
    <definedName name="あああああ" localSheetId="2">'3 '!あああああ</definedName>
    <definedName name="あああああ" localSheetId="3">'4'!あああああ</definedName>
    <definedName name="あああああ" localSheetId="4">'5'!あああああ</definedName>
    <definedName name="あああああ" localSheetId="5">'6'!あああああ</definedName>
    <definedName name="あああああ" localSheetId="6">'7'!あああああ</definedName>
    <definedName name="あああああ" localSheetId="7">'8'!あああああ</definedName>
    <definedName name="あああああ" localSheetId="8">'9'!あああああ</definedName>
    <definedName name="あああああ">[0]!あああああ</definedName>
    <definedName name="い" localSheetId="1">'2'!い</definedName>
    <definedName name="い" localSheetId="2">'3 '!い</definedName>
    <definedName name="い" localSheetId="3">'4'!い</definedName>
    <definedName name="い" localSheetId="4">'5'!い</definedName>
    <definedName name="い" localSheetId="5">'6'!い</definedName>
    <definedName name="い" localSheetId="6">'7'!い</definedName>
    <definedName name="い" localSheetId="7">'8'!い</definedName>
    <definedName name="い" localSheetId="8">'9'!い</definedName>
    <definedName name="い">[0]!い</definedName>
    <definedName name="お" localSheetId="1">#REF!</definedName>
    <definedName name="お" localSheetId="2">#REF!</definedName>
    <definedName name="お" localSheetId="5">#REF!</definedName>
    <definedName name="お" localSheetId="6">#REF!</definedName>
    <definedName name="お">#REF!</definedName>
    <definedName name="おお" localSheetId="1" hidden="1">#REF!</definedName>
    <definedName name="おお" localSheetId="2" hidden="1">#REF!</definedName>
    <definedName name="おお" localSheetId="5" hidden="1">#REF!</definedName>
    <definedName name="おお" hidden="1">#REF!</definedName>
    <definedName name="ﾃﾞｰﾀｺｰﾄﾞ名称対応" localSheetId="6">#REF!</definedName>
    <definedName name="ﾃﾞｰﾀｺｰﾄﾞ名称対応">#REF!</definedName>
    <definedName name="ぽ" localSheetId="6">#REF!</definedName>
    <definedName name="ぽ">#REF!</definedName>
    <definedName name="課税範囲" localSheetId="6">#REF!</definedName>
    <definedName name="課税範囲">#REF!</definedName>
    <definedName name="見込み" localSheetId="6">#REF!</definedName>
    <definedName name="見込み">#REF!</definedName>
    <definedName name="見積" localSheetId="6">#REF!</definedName>
    <definedName name="見積">#REF!</definedName>
    <definedName name="前年" localSheetId="1">'2'!前年</definedName>
    <definedName name="前年" localSheetId="2">'3 '!前年</definedName>
    <definedName name="前年" localSheetId="3">'4'!前年</definedName>
    <definedName name="前年" localSheetId="4">'5'!前年</definedName>
    <definedName name="前年" localSheetId="5">'6'!前年</definedName>
    <definedName name="前年" localSheetId="6">'7'!前年</definedName>
    <definedName name="前年" localSheetId="7">'8'!前年</definedName>
    <definedName name="前年" localSheetId="8">'9'!前年</definedName>
    <definedName name="前年">[0]!前年</definedName>
    <definedName name="前年度" localSheetId="1">'2'!前年度</definedName>
    <definedName name="前年度" localSheetId="2">'3 '!前年度</definedName>
    <definedName name="前年度" localSheetId="3">'4'!前年度</definedName>
    <definedName name="前年度" localSheetId="4">'5'!前年度</definedName>
    <definedName name="前年度" localSheetId="5">'6'!前年度</definedName>
    <definedName name="前年度" localSheetId="6">'7'!前年度</definedName>
    <definedName name="前年度" localSheetId="7">'8'!前年度</definedName>
    <definedName name="前年度" localSheetId="8">'9'!前年度</definedName>
    <definedName name="前年度">[0]!前年度</definedName>
    <definedName name="前年度単価" localSheetId="1">'2'!前年度単価</definedName>
    <definedName name="前年度単価" localSheetId="2">'3 '!前年度単価</definedName>
    <definedName name="前年度単価" localSheetId="3">'4'!前年度単価</definedName>
    <definedName name="前年度単価" localSheetId="4">'5'!前年度単価</definedName>
    <definedName name="前年度単価" localSheetId="5">'6'!前年度単価</definedName>
    <definedName name="前年度単価" localSheetId="6">'7'!前年度単価</definedName>
    <definedName name="前年度単価" localSheetId="7">'8'!前年度単価</definedName>
    <definedName name="前年度単価" localSheetId="8">'9'!前年度単価</definedName>
    <definedName name="前年度単価">[0]!前年度単価</definedName>
    <definedName name="前年度単価表" localSheetId="1">'2'!前年度単価表</definedName>
    <definedName name="前年度単価表" localSheetId="2">'3 '!前年度単価表</definedName>
    <definedName name="前年度単価表" localSheetId="3">'4'!前年度単価表</definedName>
    <definedName name="前年度単価表" localSheetId="4">'5'!前年度単価表</definedName>
    <definedName name="前年度単価表" localSheetId="5">'6'!前年度単価表</definedName>
    <definedName name="前年度単価表" localSheetId="6">'7'!前年度単価表</definedName>
    <definedName name="前年度単価表" localSheetId="7">'8'!前年度単価表</definedName>
    <definedName name="前年度単価表" localSheetId="8">'9'!前年度単価表</definedName>
    <definedName name="前年度単価表">[0]!前年度単価表</definedName>
    <definedName name="単価" localSheetId="1">'2'!単価</definedName>
    <definedName name="単価" localSheetId="2">'3 '!単価</definedName>
    <definedName name="単価" localSheetId="3">'4'!単価</definedName>
    <definedName name="単価" localSheetId="4">'5'!単価</definedName>
    <definedName name="単価" localSheetId="5">'6'!単価</definedName>
    <definedName name="単価" localSheetId="6">'7'!単価</definedName>
    <definedName name="単価" localSheetId="7">'8'!単価</definedName>
    <definedName name="単価" localSheetId="8">'9'!単価</definedName>
    <definedName name="単価">[0]!単価</definedName>
    <definedName name="調定計" localSheetId="1">#REF!</definedName>
    <definedName name="調定計" localSheetId="2">#REF!</definedName>
    <definedName name="調定計" localSheetId="5">#REF!</definedName>
    <definedName name="調定計" localSheetId="6">#REF!</definedName>
    <definedName name="調定計">#REF!</definedName>
    <definedName name="調定範囲" localSheetId="1">#REF!</definedName>
    <definedName name="調定範囲" localSheetId="2">#REF!</definedName>
    <definedName name="調定範囲" localSheetId="6">#REF!</definedName>
    <definedName name="調定範囲">#REF!</definedName>
    <definedName name="範囲" localSheetId="6">#REF!</definedName>
    <definedName name="範囲">#REF!</definedName>
    <definedName name="負担" localSheetId="6" hidden="1">#REF!</definedName>
    <definedName name="負担" hidden="1">#REF!</definedName>
    <definedName name="負担金ギャラ" localSheetId="6" hidden="1">#REF!</definedName>
    <definedName name="負担金ギャラ" hidden="1">#REF!</definedName>
  </definedNames>
  <calcPr calcId="152511"/>
</workbook>
</file>

<file path=xl/calcChain.xml><?xml version="1.0" encoding="utf-8"?>
<calcChain xmlns="http://schemas.openxmlformats.org/spreadsheetml/2006/main">
  <c r="G10" i="50" l="1"/>
  <c r="F15" i="44" l="1"/>
  <c r="B11" i="44"/>
  <c r="AA7" i="43"/>
  <c r="W7" i="43"/>
  <c r="S7" i="43"/>
  <c r="N7" i="43"/>
  <c r="AC22" i="45" l="1"/>
  <c r="R22" i="45"/>
  <c r="AJ21" i="45" l="1"/>
  <c r="AF18" i="45"/>
  <c r="L4" i="46"/>
  <c r="R7" i="8" l="1"/>
  <c r="R6" i="8"/>
  <c r="R5" i="8"/>
  <c r="V6" i="8" l="1"/>
  <c r="V7" i="8"/>
  <c r="V8" i="8"/>
  <c r="V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5" i="8"/>
  <c r="U5" i="8"/>
  <c r="U6" i="8"/>
  <c r="U7" i="8"/>
  <c r="U8" i="8"/>
  <c r="U9" i="8"/>
  <c r="U10" i="8"/>
  <c r="U11" i="8"/>
  <c r="U12" i="8"/>
  <c r="U13" i="8"/>
  <c r="U14" i="8"/>
  <c r="U15" i="8"/>
  <c r="U16" i="8"/>
  <c r="U17" i="8"/>
  <c r="U18" i="8"/>
  <c r="U19" i="8"/>
  <c r="U20" i="8"/>
  <c r="U21" i="8"/>
  <c r="U22" i="8"/>
  <c r="U23" i="8"/>
  <c r="U24" i="8"/>
  <c r="U25" i="8"/>
  <c r="U26" i="8"/>
  <c r="U27" i="8"/>
  <c r="U28" i="8"/>
  <c r="U29" i="8"/>
  <c r="U30" i="8"/>
  <c r="U31" i="8"/>
  <c r="U32" i="8"/>
  <c r="U33" i="8"/>
  <c r="U34" i="8"/>
  <c r="U35" i="8"/>
  <c r="U36" i="8"/>
  <c r="U37" i="8"/>
  <c r="U38" i="8"/>
  <c r="T6" i="8"/>
  <c r="T7" i="8"/>
  <c r="T8" i="8"/>
  <c r="T9" i="8"/>
  <c r="T10" i="8"/>
  <c r="T11" i="8"/>
  <c r="T12" i="8"/>
  <c r="T13" i="8"/>
  <c r="T14" i="8"/>
  <c r="T15" i="8"/>
  <c r="T16" i="8"/>
  <c r="T17" i="8"/>
  <c r="T18" i="8"/>
  <c r="T19" i="8"/>
  <c r="T20" i="8"/>
  <c r="T21" i="8"/>
  <c r="T22" i="8"/>
  <c r="T23" i="8"/>
  <c r="T24" i="8"/>
  <c r="T25" i="8"/>
  <c r="T26" i="8"/>
  <c r="T27" i="8"/>
  <c r="T28" i="8"/>
  <c r="T29" i="8"/>
  <c r="T30" i="8"/>
  <c r="T31" i="8"/>
  <c r="T32" i="8"/>
  <c r="T33" i="8"/>
  <c r="T34" i="8"/>
  <c r="T35" i="8"/>
  <c r="T36" i="8"/>
  <c r="T37" i="8"/>
  <c r="T38" i="8"/>
  <c r="T5" i="8"/>
  <c r="S8" i="8"/>
  <c r="S9" i="8"/>
  <c r="S10" i="8"/>
  <c r="S11" i="8"/>
  <c r="S12" i="8"/>
  <c r="S13" i="8"/>
  <c r="S14" i="8"/>
  <c r="S15" i="8"/>
  <c r="S16" i="8"/>
  <c r="S17" i="8"/>
  <c r="S18" i="8"/>
  <c r="S19" i="8"/>
  <c r="S20" i="8"/>
  <c r="S21" i="8"/>
  <c r="S22" i="8"/>
  <c r="S23" i="8"/>
  <c r="S24" i="8"/>
  <c r="S25" i="8"/>
  <c r="S26" i="8"/>
  <c r="S27" i="8"/>
  <c r="S28" i="8"/>
  <c r="S29" i="8"/>
  <c r="S30" i="8"/>
  <c r="S31" i="8"/>
  <c r="S32" i="8"/>
  <c r="S33" i="8"/>
  <c r="S34" i="8"/>
  <c r="S35" i="8"/>
  <c r="S36" i="8"/>
  <c r="S37" i="8"/>
  <c r="S38" i="8"/>
  <c r="S7" i="8"/>
  <c r="S6" i="8"/>
  <c r="S5" i="8"/>
  <c r="P24" i="8"/>
  <c r="P23" i="8"/>
  <c r="V4" i="46" l="1"/>
  <c r="T4" i="46"/>
  <c r="P4" i="46"/>
  <c r="R4" i="46"/>
  <c r="AC2" i="46"/>
  <c r="F10" i="50" l="1"/>
  <c r="F7" i="50"/>
  <c r="F12" i="50" l="1"/>
  <c r="H20" i="50"/>
  <c r="G20" i="50"/>
  <c r="F20" i="50"/>
  <c r="E20" i="50"/>
  <c r="D20" i="50"/>
  <c r="C20" i="50"/>
  <c r="K19" i="50"/>
  <c r="J19" i="50"/>
  <c r="I19" i="50"/>
  <c r="K18" i="50"/>
  <c r="J18" i="50"/>
  <c r="J20" i="50" s="1"/>
  <c r="I18" i="50"/>
  <c r="F15" i="50"/>
  <c r="C15" i="50"/>
  <c r="K11" i="50"/>
  <c r="J11" i="50"/>
  <c r="I11" i="50"/>
  <c r="H10" i="50"/>
  <c r="E10" i="50"/>
  <c r="D10" i="50"/>
  <c r="C10" i="50"/>
  <c r="I10" i="50" s="1"/>
  <c r="K9" i="50"/>
  <c r="J9" i="50"/>
  <c r="J10" i="50" s="1"/>
  <c r="I9" i="50"/>
  <c r="K8" i="50"/>
  <c r="J8" i="50"/>
  <c r="I8" i="50"/>
  <c r="H7" i="50"/>
  <c r="G7" i="50"/>
  <c r="G12" i="50" s="1"/>
  <c r="E7" i="50"/>
  <c r="D7" i="50"/>
  <c r="C7" i="50"/>
  <c r="K6" i="50"/>
  <c r="J6" i="50"/>
  <c r="J7" i="50" s="1"/>
  <c r="I6" i="50"/>
  <c r="K5" i="50"/>
  <c r="J5" i="50"/>
  <c r="I5" i="50"/>
  <c r="I7" i="50" s="1"/>
  <c r="AK19" i="49"/>
  <c r="AF19" i="49"/>
  <c r="AA19" i="49"/>
  <c r="S19" i="49"/>
  <c r="X19" i="49" s="1"/>
  <c r="O19" i="49"/>
  <c r="J19" i="49"/>
  <c r="E19" i="49"/>
  <c r="AW18" i="49"/>
  <c r="AO18" i="49"/>
  <c r="S18" i="49"/>
  <c r="AW17" i="49"/>
  <c r="AO17" i="49"/>
  <c r="S17" i="49"/>
  <c r="AA14" i="49"/>
  <c r="E14" i="49"/>
  <c r="Y11" i="49"/>
  <c r="I11" i="49"/>
  <c r="AO10" i="49"/>
  <c r="AH10" i="49"/>
  <c r="R10" i="49"/>
  <c r="AO9" i="49"/>
  <c r="AH9" i="49"/>
  <c r="R9" i="49"/>
  <c r="AO8" i="49"/>
  <c r="AH8" i="49"/>
  <c r="R8" i="49"/>
  <c r="BE8" i="49" s="1"/>
  <c r="AO7" i="49"/>
  <c r="AH7" i="49"/>
  <c r="R7" i="49"/>
  <c r="AO6" i="49"/>
  <c r="AH6" i="49"/>
  <c r="R6" i="49"/>
  <c r="AO5" i="49"/>
  <c r="AH5" i="49"/>
  <c r="R5" i="49"/>
  <c r="K20" i="50" l="1"/>
  <c r="I20" i="50"/>
  <c r="H12" i="50"/>
  <c r="C12" i="50"/>
  <c r="J12" i="50"/>
  <c r="E12" i="50"/>
  <c r="D12" i="50"/>
  <c r="K12" i="50"/>
  <c r="AW19" i="49"/>
  <c r="X17" i="49"/>
  <c r="BB17" i="49"/>
  <c r="X18" i="49"/>
  <c r="BF17" i="49"/>
  <c r="BE6" i="49"/>
  <c r="BE10" i="49"/>
  <c r="BE5" i="49"/>
  <c r="AX7" i="49"/>
  <c r="R11" i="49"/>
  <c r="AX8" i="49"/>
  <c r="BE9" i="49"/>
  <c r="AO11" i="49"/>
  <c r="I12" i="50"/>
  <c r="K7" i="50"/>
  <c r="K10" i="50"/>
  <c r="BE7" i="49"/>
  <c r="AO19" i="49"/>
  <c r="AX5" i="49"/>
  <c r="BB18" i="49"/>
  <c r="AH11" i="49"/>
  <c r="AX9" i="49"/>
  <c r="AX10" i="49"/>
  <c r="BF18" i="49"/>
  <c r="AX6" i="49"/>
  <c r="BE11" i="49" l="1"/>
  <c r="AX11" i="49"/>
  <c r="BF19" i="49"/>
  <c r="BB19" i="49"/>
  <c r="AT17" i="49"/>
  <c r="AT19" i="49"/>
  <c r="AT18" i="49"/>
  <c r="E15" i="48" l="1"/>
  <c r="C15" i="48"/>
  <c r="G14" i="48"/>
  <c r="F14" i="48"/>
  <c r="D14" i="48"/>
  <c r="G13" i="48"/>
  <c r="G15" i="48" s="1"/>
  <c r="F13" i="48"/>
  <c r="D13" i="48"/>
  <c r="E11" i="48"/>
  <c r="C11" i="48"/>
  <c r="F8" i="48"/>
  <c r="D8" i="48"/>
  <c r="H7" i="48"/>
  <c r="G7" i="48"/>
  <c r="I6" i="48"/>
  <c r="G5" i="48"/>
  <c r="H5" i="48"/>
  <c r="I4" i="48"/>
  <c r="I11" i="47"/>
  <c r="H11" i="47"/>
  <c r="G11" i="47"/>
  <c r="F11" i="47"/>
  <c r="D8" i="47"/>
  <c r="B8" i="47"/>
  <c r="I5" i="47"/>
  <c r="H5" i="47"/>
  <c r="F5" i="47"/>
  <c r="G5" i="47"/>
  <c r="X35" i="46"/>
  <c r="W35" i="46"/>
  <c r="V35" i="46"/>
  <c r="T35" i="46"/>
  <c r="S35" i="46"/>
  <c r="P35" i="46"/>
  <c r="O35" i="46"/>
  <c r="N35" i="46"/>
  <c r="L35" i="46"/>
  <c r="K35" i="46"/>
  <c r="Z34" i="46"/>
  <c r="AC34" i="46" s="1"/>
  <c r="Y34" i="46"/>
  <c r="Q34" i="46"/>
  <c r="AB34" i="46" s="1"/>
  <c r="Z33" i="46"/>
  <c r="AC33" i="46" s="1"/>
  <c r="Y33" i="46"/>
  <c r="Q33" i="46"/>
  <c r="Z32" i="46"/>
  <c r="AC32" i="46" s="1"/>
  <c r="Y32" i="46"/>
  <c r="Q32" i="46"/>
  <c r="Z31" i="46"/>
  <c r="Y31" i="46"/>
  <c r="R35" i="46"/>
  <c r="Q31" i="46"/>
  <c r="AB31" i="46" s="1"/>
  <c r="Z29" i="46"/>
  <c r="AC29" i="46" s="1"/>
  <c r="Y29" i="46"/>
  <c r="Q29" i="46"/>
  <c r="X28" i="46"/>
  <c r="W28" i="46"/>
  <c r="V28" i="46"/>
  <c r="U28" i="46"/>
  <c r="T28" i="46"/>
  <c r="S28" i="46"/>
  <c r="P28" i="46"/>
  <c r="O28" i="46"/>
  <c r="N28" i="46"/>
  <c r="M28" i="46"/>
  <c r="L28" i="46"/>
  <c r="K28" i="46"/>
  <c r="Z27" i="46"/>
  <c r="AC27" i="46" s="1"/>
  <c r="Y27" i="46"/>
  <c r="Q27" i="46"/>
  <c r="Z26" i="46"/>
  <c r="AC26" i="46" s="1"/>
  <c r="Y26" i="46"/>
  <c r="R28" i="46"/>
  <c r="Q26" i="46"/>
  <c r="X25" i="46"/>
  <c r="W25" i="46"/>
  <c r="V25" i="46"/>
  <c r="U25" i="46"/>
  <c r="T25" i="46"/>
  <c r="S25" i="46"/>
  <c r="P25" i="46"/>
  <c r="O25" i="46"/>
  <c r="N25" i="46"/>
  <c r="M25" i="46"/>
  <c r="L25" i="46"/>
  <c r="K25" i="46"/>
  <c r="Z24" i="46"/>
  <c r="AC24" i="46" s="1"/>
  <c r="Y24" i="46"/>
  <c r="Q24" i="46"/>
  <c r="Z23" i="46"/>
  <c r="AC23" i="46" s="1"/>
  <c r="Y23" i="46"/>
  <c r="Q23" i="46"/>
  <c r="Z22" i="46"/>
  <c r="AD22" i="46" s="1"/>
  <c r="Y22" i="46"/>
  <c r="Q22" i="46"/>
  <c r="Z21" i="46"/>
  <c r="AC21" i="46" s="1"/>
  <c r="Y21" i="46"/>
  <c r="Q21" i="46"/>
  <c r="Z20" i="46"/>
  <c r="AD20" i="46" s="1"/>
  <c r="Y20" i="46"/>
  <c r="Q20" i="46"/>
  <c r="Z19" i="46"/>
  <c r="AD19" i="46" s="1"/>
  <c r="Y19" i="46"/>
  <c r="R25" i="46"/>
  <c r="Q19" i="46"/>
  <c r="AB19" i="46" s="1"/>
  <c r="X18" i="46"/>
  <c r="W18" i="46"/>
  <c r="V18" i="46"/>
  <c r="U18" i="46"/>
  <c r="T18" i="46"/>
  <c r="S18" i="46"/>
  <c r="P18" i="46"/>
  <c r="O18" i="46"/>
  <c r="N18" i="46"/>
  <c r="M18" i="46"/>
  <c r="L18" i="46"/>
  <c r="K18" i="46"/>
  <c r="Z17" i="46"/>
  <c r="AD17" i="46" s="1"/>
  <c r="Y17" i="46"/>
  <c r="Q17" i="46"/>
  <c r="Z16" i="46"/>
  <c r="AD16" i="46" s="1"/>
  <c r="Y16" i="46"/>
  <c r="R18" i="46"/>
  <c r="Q16" i="46"/>
  <c r="AB16" i="46" s="1"/>
  <c r="Z15" i="46"/>
  <c r="AD15" i="46" s="1"/>
  <c r="Y15" i="46"/>
  <c r="Q15" i="46"/>
  <c r="Z14" i="46"/>
  <c r="AD14" i="46" s="1"/>
  <c r="Y14" i="46"/>
  <c r="Q14" i="46"/>
  <c r="U23" i="45"/>
  <c r="Y23" i="45" s="1"/>
  <c r="AF22" i="45"/>
  <c r="AR22" i="45" s="1"/>
  <c r="AR21" i="45"/>
  <c r="AN21" i="45"/>
  <c r="AL21" i="45"/>
  <c r="AR20" i="45"/>
  <c r="AN20" i="45"/>
  <c r="AL20" i="45"/>
  <c r="AR19" i="45"/>
  <c r="AN19" i="45"/>
  <c r="AL19" i="45"/>
  <c r="AL22" i="45" s="1"/>
  <c r="AL18" i="45"/>
  <c r="AA16" i="45"/>
  <c r="P16" i="45"/>
  <c r="Z14" i="45"/>
  <c r="AD14" i="45" s="1"/>
  <c r="V14" i="45"/>
  <c r="N14" i="45"/>
  <c r="R14" i="45" s="1"/>
  <c r="J14" i="45"/>
  <c r="AO13" i="45"/>
  <c r="AL13" i="45"/>
  <c r="AD13" i="45"/>
  <c r="R13" i="45"/>
  <c r="AO12" i="45"/>
  <c r="AL12" i="45"/>
  <c r="AD12" i="45"/>
  <c r="R12" i="45"/>
  <c r="AR12" i="45" s="1"/>
  <c r="AO11" i="45"/>
  <c r="AL11" i="45"/>
  <c r="AD11" i="45"/>
  <c r="R11" i="45"/>
  <c r="AO10" i="45"/>
  <c r="AL10" i="45"/>
  <c r="AD10" i="45"/>
  <c r="R10" i="45"/>
  <c r="AO9" i="45"/>
  <c r="AL9" i="45"/>
  <c r="AD9" i="45"/>
  <c r="AR9" i="45" s="1"/>
  <c r="R9" i="45"/>
  <c r="AO8" i="45"/>
  <c r="AL8" i="45"/>
  <c r="AD8" i="45"/>
  <c r="R8" i="45"/>
  <c r="AO7" i="45"/>
  <c r="AL7" i="45"/>
  <c r="AD7" i="45"/>
  <c r="R7" i="45"/>
  <c r="AO6" i="45"/>
  <c r="AL6" i="45"/>
  <c r="AD6" i="45"/>
  <c r="AR6" i="45" s="1"/>
  <c r="R6" i="45"/>
  <c r="AH6" i="45" s="1"/>
  <c r="AO5" i="45"/>
  <c r="AL5" i="45"/>
  <c r="AD5" i="45"/>
  <c r="R5" i="45"/>
  <c r="AO4" i="45"/>
  <c r="AL4" i="45"/>
  <c r="AD4" i="45"/>
  <c r="AR4" i="45" s="1"/>
  <c r="R4" i="45"/>
  <c r="AH4" i="45" s="1"/>
  <c r="I13" i="48" l="1"/>
  <c r="I8" i="48"/>
  <c r="Y19" i="45"/>
  <c r="Y22" i="45"/>
  <c r="AR8" i="45"/>
  <c r="AL14" i="45"/>
  <c r="AR10" i="45"/>
  <c r="AH7" i="45"/>
  <c r="AH5" i="45"/>
  <c r="AH8" i="45"/>
  <c r="AR13" i="45"/>
  <c r="AH12" i="45"/>
  <c r="AO14" i="45"/>
  <c r="AH10" i="45"/>
  <c r="AH11" i="45"/>
  <c r="O30" i="46"/>
  <c r="O36" i="46" s="1"/>
  <c r="AD33" i="46"/>
  <c r="V30" i="46"/>
  <c r="AB33" i="46"/>
  <c r="AB17" i="46"/>
  <c r="W30" i="46"/>
  <c r="W36" i="46" s="1"/>
  <c r="AD21" i="46"/>
  <c r="AB20" i="46"/>
  <c r="AB24" i="46"/>
  <c r="U30" i="46"/>
  <c r="U36" i="46" s="1"/>
  <c r="X30" i="46"/>
  <c r="X36" i="46" s="1"/>
  <c r="AB22" i="46"/>
  <c r="AD24" i="46"/>
  <c r="K30" i="46"/>
  <c r="K36" i="46" s="1"/>
  <c r="S30" i="46"/>
  <c r="AB21" i="46"/>
  <c r="AB15" i="46"/>
  <c r="AD27" i="46"/>
  <c r="AA15" i="46"/>
  <c r="AC15" i="46"/>
  <c r="N30" i="46"/>
  <c r="N36" i="46" s="1"/>
  <c r="Y25" i="46"/>
  <c r="AA26" i="46"/>
  <c r="AD29" i="46"/>
  <c r="P30" i="46"/>
  <c r="P36" i="46" s="1"/>
  <c r="AA23" i="46"/>
  <c r="AD26" i="46"/>
  <c r="Y35" i="46"/>
  <c r="S36" i="46"/>
  <c r="Z35" i="46"/>
  <c r="AD35" i="46" s="1"/>
  <c r="M30" i="46"/>
  <c r="M36" i="46" s="1"/>
  <c r="Q18" i="46"/>
  <c r="AB18" i="46" s="1"/>
  <c r="AD23" i="46"/>
  <c r="T30" i="46"/>
  <c r="T36" i="46" s="1"/>
  <c r="AB27" i="46"/>
  <c r="L30" i="46"/>
  <c r="L36" i="46" s="1"/>
  <c r="AA29" i="46"/>
  <c r="Q28" i="46"/>
  <c r="AB32" i="46"/>
  <c r="Y18" i="46"/>
  <c r="V36" i="46"/>
  <c r="Z28" i="46"/>
  <c r="AD28" i="46" s="1"/>
  <c r="D15" i="48"/>
  <c r="H14" i="48"/>
  <c r="H8" i="48"/>
  <c r="I14" i="48"/>
  <c r="F15" i="48"/>
  <c r="H13" i="48"/>
  <c r="R30" i="46"/>
  <c r="R36" i="46" s="1"/>
  <c r="AA32" i="46"/>
  <c r="AB23" i="46"/>
  <c r="AB26" i="46"/>
  <c r="AB29" i="46"/>
  <c r="Q35" i="46"/>
  <c r="AC14" i="46"/>
  <c r="AC17" i="46"/>
  <c r="AC20" i="46"/>
  <c r="Y28" i="46"/>
  <c r="AA16" i="46"/>
  <c r="AA22" i="46"/>
  <c r="AA31" i="46"/>
  <c r="AA34" i="46"/>
  <c r="AA17" i="46"/>
  <c r="AB14" i="46"/>
  <c r="AA19" i="46"/>
  <c r="AA14" i="46"/>
  <c r="AA20" i="46"/>
  <c r="AC16" i="46"/>
  <c r="AC19" i="46"/>
  <c r="AC22" i="46"/>
  <c r="Q25" i="46"/>
  <c r="AC31" i="46"/>
  <c r="Z25" i="46"/>
  <c r="Z18" i="46"/>
  <c r="AD31" i="46"/>
  <c r="AD34" i="46"/>
  <c r="AA21" i="46"/>
  <c r="AA24" i="46"/>
  <c r="AA27" i="46"/>
  <c r="AA33" i="46"/>
  <c r="AD32" i="46"/>
  <c r="AF23" i="45"/>
  <c r="AJ18" i="45" s="1"/>
  <c r="AR18" i="45"/>
  <c r="AN18" i="45"/>
  <c r="AH14" i="45"/>
  <c r="AR14" i="45"/>
  <c r="AH9" i="45"/>
  <c r="AH13" i="45"/>
  <c r="AR5" i="45"/>
  <c r="AR7" i="45"/>
  <c r="AR11" i="45"/>
  <c r="Y18" i="45"/>
  <c r="Y20" i="45"/>
  <c r="AN22" i="45"/>
  <c r="H15" i="48" l="1"/>
  <c r="I15" i="48"/>
  <c r="AJ22" i="45"/>
  <c r="AA18" i="46"/>
  <c r="Y30" i="46"/>
  <c r="Y36" i="46" s="1"/>
  <c r="AA35" i="46"/>
  <c r="AC28" i="46"/>
  <c r="AC35" i="46"/>
  <c r="AB35" i="46"/>
  <c r="Q30" i="46"/>
  <c r="Q36" i="46" s="1"/>
  <c r="AB28" i="46"/>
  <c r="AA28" i="46"/>
  <c r="AA25" i="46"/>
  <c r="AB25" i="46"/>
  <c r="AB30" i="46"/>
  <c r="Z30" i="46"/>
  <c r="AC18" i="46"/>
  <c r="AD18" i="46"/>
  <c r="AD25" i="46"/>
  <c r="AC25" i="46"/>
  <c r="AJ23" i="45"/>
  <c r="AN23" i="45"/>
  <c r="AJ19" i="45"/>
  <c r="AJ20" i="45"/>
  <c r="AR23" i="45"/>
  <c r="AA30" i="46" l="1"/>
  <c r="AB36" i="46"/>
  <c r="AA36" i="46"/>
  <c r="AC30" i="46"/>
  <c r="Z36" i="46"/>
  <c r="AC3" i="46" s="1"/>
  <c r="AC4" i="46" s="1"/>
  <c r="AD30" i="46"/>
  <c r="AD36" i="46" l="1"/>
  <c r="AC36" i="46"/>
  <c r="F11" i="44" l="1"/>
  <c r="P21" i="43"/>
  <c r="M21" i="43"/>
  <c r="S21" i="43" s="1"/>
  <c r="G21" i="43"/>
  <c r="D21" i="43"/>
  <c r="J21" i="43" s="1"/>
  <c r="AD20" i="43"/>
  <c r="AA20" i="43"/>
  <c r="Y20" i="43"/>
  <c r="V20" i="43"/>
  <c r="S20" i="43"/>
  <c r="J20" i="43"/>
  <c r="AD19" i="43"/>
  <c r="AA19" i="43"/>
  <c r="Y19" i="43"/>
  <c r="V19" i="43"/>
  <c r="S19" i="43"/>
  <c r="J19" i="43"/>
  <c r="AI19" i="43" s="1"/>
  <c r="AA12" i="43"/>
  <c r="AA13" i="43" s="1"/>
  <c r="W12" i="43"/>
  <c r="W13" i="43" s="1"/>
  <c r="S12" i="43"/>
  <c r="S13" i="43" s="1"/>
  <c r="N12" i="43"/>
  <c r="N13" i="43" s="1"/>
  <c r="AA11" i="43"/>
  <c r="W11" i="43"/>
  <c r="S11" i="43"/>
  <c r="N11" i="43"/>
  <c r="F11" i="43"/>
  <c r="AA10" i="43"/>
  <c r="W10" i="43"/>
  <c r="S10" i="43"/>
  <c r="N10" i="43"/>
  <c r="AA21" i="43" l="1"/>
  <c r="Y21" i="43"/>
  <c r="AF19" i="43"/>
  <c r="AI20" i="43"/>
  <c r="AI21" i="43"/>
  <c r="V21" i="43"/>
  <c r="AD21" i="43"/>
  <c r="AF20" i="43"/>
  <c r="AF21" i="43"/>
</calcChain>
</file>

<file path=xl/comments1.xml><?xml version="1.0" encoding="utf-8"?>
<comments xmlns="http://schemas.openxmlformats.org/spreadsheetml/2006/main">
  <authors>
    <author>小松　剛</author>
  </authors>
  <commentList>
    <comment ref="Y21" authorId="0" shapeId="0">
      <text>
        <r>
          <rPr>
            <b/>
            <sz val="9"/>
            <color indexed="81"/>
            <rFont val="ＭＳ Ｐゴシック"/>
            <family val="3"/>
            <charset val="128"/>
          </rPr>
          <t>小松　剛:</t>
        </r>
        <r>
          <rPr>
            <sz val="9"/>
            <color indexed="81"/>
            <rFont val="ＭＳ Ｐゴシック"/>
            <family val="3"/>
            <charset val="128"/>
          </rPr>
          <t xml:space="preserve">
税割内訳の合計が、53.8となるように、端数を調整しました。
14.8→14.7</t>
        </r>
      </text>
    </comment>
  </commentList>
</comments>
</file>

<file path=xl/comments2.xml><?xml version="1.0" encoding="utf-8"?>
<comments xmlns="http://schemas.openxmlformats.org/spreadsheetml/2006/main">
  <authors>
    <author>Microsoft Office ﾕｰｻﾞｰ</author>
    <author>柏崎　浩通</author>
  </authors>
  <commentList>
    <comment ref="C2" authorId="0" shapeId="0">
      <text>
        <r>
          <rPr>
            <sz val="9"/>
            <color indexed="81"/>
            <rFont val="ＭＳ Ｐゴシック"/>
            <family val="3"/>
            <charset val="128"/>
          </rPr>
          <t>基準年度は６ページ
めに変動率の表が
増えますのでページ
数をずらしてください。</t>
        </r>
      </text>
    </comment>
    <comment ref="F2" authorId="0" shapeId="0">
      <text>
        <r>
          <rPr>
            <sz val="9"/>
            <color indexed="81"/>
            <rFont val="ＭＳ Ｐゴシック"/>
            <family val="3"/>
            <charset val="128"/>
          </rPr>
          <t>基準年度は６ページ
めに変動率の表が
増えますのでページ
数をずらしてください。</t>
        </r>
      </text>
    </comment>
    <comment ref="C5" authorId="1" shapeId="0">
      <text>
        <r>
          <rPr>
            <b/>
            <sz val="9"/>
            <color indexed="81"/>
            <rFont val="ＭＳ Ｐゴシック"/>
            <family val="3"/>
            <charset val="128"/>
          </rPr>
          <t>直近の調定表より
令和元年度の調定内訳は、償却のシステム改修の影響で数字が正しくないので、まだ誤差が少ないと思われる９月調定数字で算出。
→Ｒ３度用は、大法人：その他が７：３となるように算出。</t>
        </r>
      </text>
    </comment>
    <comment ref="F5" authorId="1" shapeId="0">
      <text>
        <r>
          <rPr>
            <b/>
            <sz val="9"/>
            <color indexed="81"/>
            <rFont val="ＭＳ Ｐゴシック"/>
            <family val="3"/>
            <charset val="128"/>
          </rPr>
          <t xml:space="preserve">直近（Ｒ３．１２月）の調定表より
</t>
        </r>
      </text>
    </comment>
    <comment ref="C11" authorId="1" shapeId="0">
      <text>
        <r>
          <rPr>
            <b/>
            <sz val="9"/>
            <color indexed="81"/>
            <rFont val="ＭＳ Ｐゴシック"/>
            <family val="3"/>
            <charset val="128"/>
          </rPr>
          <t>柏崎　浩通:</t>
        </r>
        <r>
          <rPr>
            <sz val="9"/>
            <color indexed="81"/>
            <rFont val="ＭＳ Ｐゴシック"/>
            <family val="3"/>
            <charset val="128"/>
          </rPr>
          <t xml:space="preserve">
１１月の企業アンケートの課税標準額４０億円以上の企業</t>
        </r>
      </text>
    </comment>
    <comment ref="F11" authorId="1" shapeId="0">
      <text>
        <r>
          <rPr>
            <b/>
            <sz val="9"/>
            <color indexed="81"/>
            <rFont val="ＭＳ Ｐゴシック"/>
            <family val="3"/>
            <charset val="128"/>
          </rPr>
          <t>柏崎　浩通:</t>
        </r>
        <r>
          <rPr>
            <sz val="9"/>
            <color indexed="81"/>
            <rFont val="ＭＳ Ｐゴシック"/>
            <family val="3"/>
            <charset val="128"/>
          </rPr>
          <t xml:space="preserve">
１１月の企業アンケートの課税標準額４０億円以上の企業</t>
        </r>
      </text>
    </comment>
    <comment ref="C15" authorId="0" shapeId="0">
      <text>
        <r>
          <rPr>
            <sz val="9"/>
            <color indexed="81"/>
            <rFont val="ＭＳ Ｐゴシック"/>
            <family val="3"/>
            <charset val="128"/>
          </rPr>
          <t>基準年度は６ページ
めに変動率の表が
増えますのでページ
数をずらしてください。</t>
        </r>
      </text>
    </comment>
    <comment ref="F15" authorId="0" shapeId="0">
      <text>
        <r>
          <rPr>
            <sz val="9"/>
            <color indexed="81"/>
            <rFont val="ＭＳ Ｐゴシック"/>
            <family val="3"/>
            <charset val="128"/>
          </rPr>
          <t>基準年度は６ページ
めに変動率の表が
増えますのでページ
数をずらしてください。</t>
        </r>
      </text>
    </comment>
  </commentList>
</comments>
</file>

<file path=xl/comments3.xml><?xml version="1.0" encoding="utf-8"?>
<comments xmlns="http://schemas.openxmlformats.org/spreadsheetml/2006/main">
  <authors>
    <author>小松　剛</author>
    <author>金井　崇</author>
    <author>小泉　謙二</author>
  </authors>
  <commentList>
    <comment ref="L4" authorId="0" shapeId="0">
      <text>
        <r>
          <rPr>
            <b/>
            <sz val="9"/>
            <color indexed="81"/>
            <rFont val="ＭＳ Ｐゴシック"/>
            <family val="3"/>
            <charset val="128"/>
          </rPr>
          <t>小松　剛:</t>
        </r>
        <r>
          <rPr>
            <sz val="9"/>
            <color indexed="81"/>
            <rFont val="ＭＳ Ｐゴシック"/>
            <family val="3"/>
            <charset val="128"/>
          </rPr>
          <t xml:space="preserve">
台数は、根拠がないため、前年度積算台数と税額から按分して算出。</t>
        </r>
      </text>
    </comment>
    <comment ref="T14" authorId="0" shapeId="0">
      <text>
        <r>
          <rPr>
            <b/>
            <sz val="9"/>
            <color indexed="81"/>
            <rFont val="ＭＳ Ｐゴシック"/>
            <family val="3"/>
            <charset val="128"/>
          </rPr>
          <t>小松　剛:</t>
        </r>
        <r>
          <rPr>
            <sz val="9"/>
            <color indexed="81"/>
            <rFont val="ＭＳ Ｐゴシック"/>
            <family val="3"/>
            <charset val="128"/>
          </rPr>
          <t xml:space="preserve">
正しくは20797台だが、税収見込みエクセルの計算式誤りがあり調整した。</t>
        </r>
      </text>
    </comment>
    <comment ref="Z17" authorId="1" shapeId="0">
      <text>
        <r>
          <rPr>
            <b/>
            <sz val="12"/>
            <color indexed="81"/>
            <rFont val="ＭＳ ゴシック"/>
            <family val="3"/>
            <charset val="128"/>
          </rPr>
          <t>切り上げ</t>
        </r>
      </text>
    </comment>
    <comment ref="R20" authorId="2" shapeId="0">
      <text>
        <r>
          <rPr>
            <b/>
            <sz val="12"/>
            <color indexed="81"/>
            <rFont val="ＭＳ Ｐゴシック"/>
            <family val="3"/>
            <charset val="128"/>
          </rPr>
          <t>このセルのみ切り捨て</t>
        </r>
      </text>
    </comment>
    <comment ref="T23" authorId="0" shapeId="0">
      <text>
        <r>
          <rPr>
            <b/>
            <sz val="9"/>
            <color indexed="81"/>
            <rFont val="ＭＳ Ｐゴシック"/>
            <family val="3"/>
            <charset val="128"/>
          </rPr>
          <t>小松
正しくは398台ですが、調整しました。（税収見込みの計算式誤りのため）</t>
        </r>
      </text>
    </comment>
  </commentList>
</comments>
</file>

<file path=xl/comments4.xml><?xml version="1.0" encoding="utf-8"?>
<comments xmlns="http://schemas.openxmlformats.org/spreadsheetml/2006/main">
  <authors>
    <author>金井　崇</author>
  </authors>
  <commentList>
    <comment ref="B5" authorId="0" shapeId="0">
      <text>
        <r>
          <rPr>
            <b/>
            <sz val="12"/>
            <color indexed="81"/>
            <rFont val="ＭＳ ゴシック"/>
            <family val="3"/>
            <charset val="128"/>
          </rPr>
          <t>算出根拠
　令和２年度実績（４月～１１月）　276,498,429本
　令和現年度実績（１２月～３月）　135,726,955本
　　合　計　　　　　　　　　　　　412,225,384本
R3.02.04修正
　395,646千本×0.99とする</t>
        </r>
      </text>
    </comment>
    <comment ref="D5" authorId="0" shapeId="0">
      <text>
        <r>
          <rPr>
            <b/>
            <sz val="12"/>
            <color indexed="81"/>
            <rFont val="ＭＳ ゴシック"/>
            <family val="3"/>
            <charset val="128"/>
          </rPr>
          <t>算出根拠
　令和３年度実績（４月～１１月）　296,298,681本
　令和２年度実績（１２月～３月）　124,709,141本
　　合　計　　　　　　　　　　　　421,007,822本</t>
        </r>
      </text>
    </comment>
  </commentList>
</comments>
</file>

<file path=xl/comments5.xml><?xml version="1.0" encoding="utf-8"?>
<comments xmlns="http://schemas.openxmlformats.org/spreadsheetml/2006/main">
  <authors>
    <author>柏崎　浩通</author>
  </authors>
  <commentList>
    <comment ref="E5" authorId="0" shapeId="0">
      <text>
        <r>
          <rPr>
            <b/>
            <sz val="9"/>
            <color indexed="81"/>
            <rFont val="ＭＳ Ｐゴシック"/>
            <family val="3"/>
            <charset val="128"/>
          </rPr>
          <t>税額×1000/600</t>
        </r>
        <r>
          <rPr>
            <sz val="9"/>
            <color indexed="81"/>
            <rFont val="ＭＳ Ｐゴシック"/>
            <family val="3"/>
            <charset val="128"/>
          </rPr>
          <t xml:space="preserve">
</t>
        </r>
      </text>
    </comment>
    <comment ref="F5" authorId="0" shapeId="0">
      <text>
        <r>
          <rPr>
            <b/>
            <sz val="11"/>
            <color indexed="81"/>
            <rFont val="ＭＳ Ｐゴシック"/>
            <family val="3"/>
            <charset val="128"/>
          </rPr>
          <t>課税標準（E5）×600/1000</t>
        </r>
        <r>
          <rPr>
            <b/>
            <sz val="9"/>
            <color indexed="81"/>
            <rFont val="ＭＳ Ｐゴシック"/>
            <family val="3"/>
            <charset val="128"/>
          </rPr>
          <t xml:space="preserve">
</t>
        </r>
      </text>
    </comment>
    <comment ref="E7" authorId="0" shapeId="0">
      <text>
        <r>
          <rPr>
            <b/>
            <sz val="9"/>
            <color indexed="81"/>
            <rFont val="ＭＳ Ｐゴシック"/>
            <family val="3"/>
            <charset val="128"/>
          </rPr>
          <t xml:space="preserve">
税額/0.0025</t>
        </r>
        <r>
          <rPr>
            <sz val="9"/>
            <color indexed="81"/>
            <rFont val="ＭＳ Ｐゴシック"/>
            <family val="3"/>
            <charset val="128"/>
          </rPr>
          <t xml:space="preserve">
</t>
        </r>
      </text>
    </comment>
    <comment ref="F7" authorId="0" shapeId="0">
      <text>
        <r>
          <rPr>
            <b/>
            <sz val="9"/>
            <color indexed="81"/>
            <rFont val="ＭＳ Ｐゴシック"/>
            <family val="3"/>
            <charset val="128"/>
          </rPr>
          <t>税標準（E7)×0.0025</t>
        </r>
        <r>
          <rPr>
            <sz val="9"/>
            <color indexed="81"/>
            <rFont val="ＭＳ Ｐゴシック"/>
            <family val="3"/>
            <charset val="128"/>
          </rPr>
          <t xml:space="preserve">
</t>
        </r>
      </text>
    </comment>
  </commentList>
</comments>
</file>

<file path=xl/sharedStrings.xml><?xml version="1.0" encoding="utf-8"?>
<sst xmlns="http://schemas.openxmlformats.org/spreadsheetml/2006/main" count="505" uniqueCount="299">
  <si>
    <t>市民税個人分の納税義務者に関する調べ</t>
  </si>
  <si>
    <t>徴収区分</t>
  </si>
  <si>
    <t>普通徴収</t>
  </si>
  <si>
    <t>特別徴収</t>
  </si>
  <si>
    <t>計</t>
  </si>
  <si>
    <t>市民税個人分の徴収区分に関する調べ</t>
  </si>
  <si>
    <t>(千円)</t>
  </si>
  <si>
    <t>一般所得分</t>
  </si>
  <si>
    <t>短期譲渡所得分</t>
  </si>
  <si>
    <t>長期譲渡所得分</t>
  </si>
  <si>
    <t>①</t>
  </si>
  <si>
    <t>※  （  ）内は併課を含む</t>
  </si>
  <si>
    <t>市民税法人分に関する調べ</t>
    <rPh sb="0" eb="3">
      <t>シミンゼイ</t>
    </rPh>
    <rPh sb="3" eb="6">
      <t>ホウジンブン</t>
    </rPh>
    <rPh sb="7" eb="8">
      <t>カン</t>
    </rPh>
    <rPh sb="10" eb="11">
      <t>シラ</t>
    </rPh>
    <phoneticPr fontId="12"/>
  </si>
  <si>
    <t>差引増減</t>
    <rPh sb="0" eb="2">
      <t>サシヒキ</t>
    </rPh>
    <rPh sb="2" eb="4">
      <t>ゾウゲン</t>
    </rPh>
    <phoneticPr fontId="12"/>
  </si>
  <si>
    <t>法人税割</t>
    <rPh sb="0" eb="3">
      <t>ホウジンゼイ</t>
    </rPh>
    <rPh sb="3" eb="4">
      <t>ワリ</t>
    </rPh>
    <phoneticPr fontId="12"/>
  </si>
  <si>
    <t>計</t>
    <rPh sb="0" eb="1">
      <t>ケイ</t>
    </rPh>
    <phoneticPr fontId="12"/>
  </si>
  <si>
    <t>農業・林業・鉱業</t>
    <rPh sb="0" eb="2">
      <t>ノウギョウ</t>
    </rPh>
    <rPh sb="3" eb="5">
      <t>リンギョウ</t>
    </rPh>
    <rPh sb="6" eb="8">
      <t>コウギョウ</t>
    </rPh>
    <phoneticPr fontId="12"/>
  </si>
  <si>
    <t>建設業</t>
    <rPh sb="0" eb="3">
      <t>ケンセツギョウ</t>
    </rPh>
    <phoneticPr fontId="12"/>
  </si>
  <si>
    <t>製造業</t>
    <rPh sb="0" eb="3">
      <t>セイゾウギョウ</t>
    </rPh>
    <phoneticPr fontId="12"/>
  </si>
  <si>
    <t>卸売業・小売業</t>
    <rPh sb="0" eb="3">
      <t>オロシウリギョウ</t>
    </rPh>
    <rPh sb="4" eb="7">
      <t>コウリギョウ</t>
    </rPh>
    <phoneticPr fontId="12"/>
  </si>
  <si>
    <t>金融業・保険業</t>
    <rPh sb="0" eb="3">
      <t>キンユウギョウ</t>
    </rPh>
    <rPh sb="4" eb="7">
      <t>ホケンギョウ</t>
    </rPh>
    <phoneticPr fontId="12"/>
  </si>
  <si>
    <t>不動産業</t>
    <rPh sb="0" eb="4">
      <t>フドウサンギョウ</t>
    </rPh>
    <phoneticPr fontId="12"/>
  </si>
  <si>
    <t>運輸通信業</t>
    <rPh sb="0" eb="2">
      <t>ウンユ</t>
    </rPh>
    <rPh sb="2" eb="5">
      <t>ツウシンギョウ</t>
    </rPh>
    <phoneticPr fontId="12"/>
  </si>
  <si>
    <t>電気・ガス供給</t>
    <rPh sb="0" eb="2">
      <t>デンキ</t>
    </rPh>
    <rPh sb="5" eb="7">
      <t>キョウキュウ</t>
    </rPh>
    <phoneticPr fontId="12"/>
  </si>
  <si>
    <t>サービス業</t>
    <rPh sb="4" eb="5">
      <t>ギョウ</t>
    </rPh>
    <phoneticPr fontId="12"/>
  </si>
  <si>
    <t>その他</t>
    <rPh sb="2" eb="3">
      <t>タ</t>
    </rPh>
    <phoneticPr fontId="12"/>
  </si>
  <si>
    <t>税額</t>
    <rPh sb="0" eb="2">
      <t>ゼイガク</t>
    </rPh>
    <phoneticPr fontId="12"/>
  </si>
  <si>
    <t>構成比</t>
    <rPh sb="0" eb="3">
      <t>コウセイヒ</t>
    </rPh>
    <phoneticPr fontId="12"/>
  </si>
  <si>
    <t>資本金等の額　10億円超</t>
    <rPh sb="0" eb="2">
      <t>シホン</t>
    </rPh>
    <rPh sb="2" eb="3">
      <t>キン</t>
    </rPh>
    <rPh sb="3" eb="4">
      <t>トウ</t>
    </rPh>
    <rPh sb="5" eb="6">
      <t>ガク</t>
    </rPh>
    <rPh sb="9" eb="11">
      <t>オクエン</t>
    </rPh>
    <rPh sb="11" eb="12">
      <t>チョウ</t>
    </rPh>
    <phoneticPr fontId="12"/>
  </si>
  <si>
    <t>資本金等の額 　5億円超、10億円以下</t>
    <rPh sb="0" eb="2">
      <t>シホン</t>
    </rPh>
    <rPh sb="2" eb="3">
      <t>キン</t>
    </rPh>
    <rPh sb="3" eb="4">
      <t>トウ</t>
    </rPh>
    <rPh sb="5" eb="6">
      <t>ガク</t>
    </rPh>
    <rPh sb="9" eb="11">
      <t>オクエン</t>
    </rPh>
    <rPh sb="11" eb="12">
      <t>チョウ</t>
    </rPh>
    <rPh sb="15" eb="17">
      <t>オクエン</t>
    </rPh>
    <rPh sb="17" eb="19">
      <t>イカ</t>
    </rPh>
    <phoneticPr fontId="12"/>
  </si>
  <si>
    <t>上記以外のもの</t>
    <rPh sb="0" eb="2">
      <t>ジョウキ</t>
    </rPh>
    <rPh sb="2" eb="4">
      <t>イガイ</t>
    </rPh>
    <phoneticPr fontId="12"/>
  </si>
  <si>
    <t>差　　引　　増　　減</t>
  </si>
  <si>
    <t>税額</t>
  </si>
  <si>
    <t>－</t>
  </si>
  <si>
    <t>軽　自　動　車</t>
  </si>
  <si>
    <t>乗用</t>
  </si>
  <si>
    <t>貨物用</t>
  </si>
  <si>
    <t>自家用</t>
  </si>
  <si>
    <t>軽減税率分</t>
    <rPh sb="0" eb="2">
      <t>ケイゲン</t>
    </rPh>
    <rPh sb="2" eb="4">
      <t>ゼイリツ</t>
    </rPh>
    <rPh sb="4" eb="5">
      <t>ブン</t>
    </rPh>
    <phoneticPr fontId="4"/>
  </si>
  <si>
    <t>原動機付自転車</t>
    <rPh sb="0" eb="4">
      <t>ゲンドウキツ</t>
    </rPh>
    <rPh sb="4" eb="7">
      <t>ジテンシャ</t>
    </rPh>
    <phoneticPr fontId="4"/>
  </si>
  <si>
    <t>２輪の小型自動車</t>
    <rPh sb="1" eb="2">
      <t>リン</t>
    </rPh>
    <rPh sb="3" eb="5">
      <t>コガタ</t>
    </rPh>
    <rPh sb="5" eb="8">
      <t>ジドウシャ</t>
    </rPh>
    <phoneticPr fontId="4"/>
  </si>
  <si>
    <t>前年度対比</t>
    <rPh sb="3" eb="5">
      <t>タイヒ</t>
    </rPh>
    <phoneticPr fontId="9"/>
  </si>
  <si>
    <t>調定見込額</t>
  </si>
  <si>
    <t>当初予算額</t>
    <rPh sb="0" eb="2">
      <t>トウショ</t>
    </rPh>
    <rPh sb="2" eb="5">
      <t>ヨサンガク</t>
    </rPh>
    <phoneticPr fontId="9"/>
  </si>
  <si>
    <t>当初調定</t>
  </si>
  <si>
    <t>税制改正後</t>
  </si>
  <si>
    <t>徴収見込額</t>
  </si>
  <si>
    <t>留保額</t>
    <rPh sb="0" eb="2">
      <t>リュウホ</t>
    </rPh>
    <rPh sb="2" eb="3">
      <t>ガク</t>
    </rPh>
    <phoneticPr fontId="9"/>
  </si>
  <si>
    <t>見 込 額</t>
  </si>
  <si>
    <t>現年課税分</t>
    <rPh sb="0" eb="2">
      <t>ゲンネン</t>
    </rPh>
    <rPh sb="2" eb="5">
      <t>カゼイブン</t>
    </rPh>
    <phoneticPr fontId="9"/>
  </si>
  <si>
    <t>個</t>
  </si>
  <si>
    <t>普通徴収分</t>
  </si>
  <si>
    <t>特別徴収分</t>
  </si>
  <si>
    <t>人</t>
  </si>
  <si>
    <t>現年課税分</t>
    <rPh sb="1" eb="2">
      <t>ネン</t>
    </rPh>
    <rPh sb="2" eb="5">
      <t>カゼイブン</t>
    </rPh>
    <phoneticPr fontId="9"/>
  </si>
  <si>
    <t>課税標準数量</t>
  </si>
  <si>
    <t>前年度課税標</t>
  </si>
  <si>
    <t>前年度税額</t>
  </si>
  <si>
    <t>(千本)</t>
  </si>
  <si>
    <t>算出税額</t>
  </si>
  <si>
    <t>(人)</t>
    <rPh sb="1" eb="2">
      <t>ニン</t>
    </rPh>
    <phoneticPr fontId="14"/>
  </si>
  <si>
    <t>課税標準額</t>
  </si>
  <si>
    <t>資産割</t>
  </si>
  <si>
    <t>(㎡)</t>
  </si>
  <si>
    <t>(％)</t>
  </si>
  <si>
    <t>従業者割</t>
  </si>
  <si>
    <t>株式譲渡等所得分</t>
  </si>
  <si>
    <t>先物取引所得分</t>
    <rPh sb="0" eb="2">
      <t>サキモノ</t>
    </rPh>
    <rPh sb="2" eb="4">
      <t>トリヒキ</t>
    </rPh>
    <rPh sb="4" eb="7">
      <t>ショトクブン</t>
    </rPh>
    <phoneticPr fontId="9"/>
  </si>
  <si>
    <t>人</t>
    <rPh sb="0" eb="1">
      <t>ニン</t>
    </rPh>
    <phoneticPr fontId="9"/>
  </si>
  <si>
    <t>固定資産税土地分に関する調べ</t>
    <rPh sb="0" eb="2">
      <t>コテイ</t>
    </rPh>
    <rPh sb="2" eb="5">
      <t>シサンゼイ</t>
    </rPh>
    <rPh sb="5" eb="7">
      <t>トチ</t>
    </rPh>
    <rPh sb="7" eb="8">
      <t>ブン</t>
    </rPh>
    <rPh sb="9" eb="10">
      <t>カン</t>
    </rPh>
    <rPh sb="12" eb="13">
      <t>シラ</t>
    </rPh>
    <phoneticPr fontId="12"/>
  </si>
  <si>
    <t>課税標準額</t>
    <rPh sb="0" eb="2">
      <t>カゼイ</t>
    </rPh>
    <rPh sb="2" eb="5">
      <t>ヒョウジュンガク</t>
    </rPh>
    <phoneticPr fontId="12"/>
  </si>
  <si>
    <t>（千円）</t>
    <rPh sb="1" eb="3">
      <t>センエン</t>
    </rPh>
    <phoneticPr fontId="12"/>
  </si>
  <si>
    <t>田</t>
    <rPh sb="0" eb="1">
      <t>タ</t>
    </rPh>
    <phoneticPr fontId="12"/>
  </si>
  <si>
    <t>畑</t>
    <rPh sb="0" eb="1">
      <t>ハタ</t>
    </rPh>
    <phoneticPr fontId="12"/>
  </si>
  <si>
    <t>市街化区域農地</t>
    <rPh sb="0" eb="3">
      <t>シガイカ</t>
    </rPh>
    <rPh sb="3" eb="5">
      <t>クイキ</t>
    </rPh>
    <rPh sb="5" eb="7">
      <t>ノウチ</t>
    </rPh>
    <phoneticPr fontId="12"/>
  </si>
  <si>
    <t>固定資産税家屋分に関する調べ</t>
    <rPh sb="0" eb="2">
      <t>コテイ</t>
    </rPh>
    <rPh sb="2" eb="5">
      <t>シサンゼイ</t>
    </rPh>
    <rPh sb="5" eb="7">
      <t>カオク</t>
    </rPh>
    <rPh sb="7" eb="8">
      <t>ブン</t>
    </rPh>
    <rPh sb="9" eb="10">
      <t>カン</t>
    </rPh>
    <rPh sb="12" eb="13">
      <t>シラ</t>
    </rPh>
    <phoneticPr fontId="12"/>
  </si>
  <si>
    <t>算出税額</t>
    <rPh sb="0" eb="2">
      <t>サンシュツ</t>
    </rPh>
    <rPh sb="2" eb="4">
      <t>ゼイガク</t>
    </rPh>
    <phoneticPr fontId="12"/>
  </si>
  <si>
    <t>軽減税額</t>
    <rPh sb="0" eb="2">
      <t>ケイゲン</t>
    </rPh>
    <rPh sb="2" eb="4">
      <t>ゼイガク</t>
    </rPh>
    <phoneticPr fontId="12"/>
  </si>
  <si>
    <t>非木造</t>
    <rPh sb="0" eb="3">
      <t>ヒモクゾウ</t>
    </rPh>
    <phoneticPr fontId="12"/>
  </si>
  <si>
    <t>固定資産税償却資産分に関する調べ</t>
  </si>
  <si>
    <t>市長決定分</t>
    <rPh sb="0" eb="2">
      <t>シチョウ</t>
    </rPh>
    <rPh sb="2" eb="4">
      <t>ケッテイ</t>
    </rPh>
    <rPh sb="4" eb="5">
      <t>ブン</t>
    </rPh>
    <phoneticPr fontId="15"/>
  </si>
  <si>
    <t>大法人</t>
  </si>
  <si>
    <t>その他</t>
  </si>
  <si>
    <t>配　分</t>
    <rPh sb="0" eb="1">
      <t>クバ</t>
    </rPh>
    <rPh sb="2" eb="3">
      <t>ブン</t>
    </rPh>
    <phoneticPr fontId="15"/>
  </si>
  <si>
    <t>大規模償却資産</t>
    <rPh sb="3" eb="5">
      <t>ショウキャク</t>
    </rPh>
    <phoneticPr fontId="15"/>
  </si>
  <si>
    <t>交付金に関する調べ</t>
    <rPh sb="0" eb="3">
      <t>コウフキン</t>
    </rPh>
    <rPh sb="4" eb="5">
      <t>カン</t>
    </rPh>
    <rPh sb="7" eb="8">
      <t>シラ</t>
    </rPh>
    <phoneticPr fontId="15"/>
  </si>
  <si>
    <t>算定標準額</t>
  </si>
  <si>
    <t>金額</t>
  </si>
  <si>
    <t>交付金</t>
    <rPh sb="0" eb="3">
      <t>コウフキン</t>
    </rPh>
    <phoneticPr fontId="15"/>
  </si>
  <si>
    <t>地方公共団体</t>
  </si>
  <si>
    <t>予算</t>
    <rPh sb="0" eb="1">
      <t>ヨ</t>
    </rPh>
    <rPh sb="1" eb="2">
      <t>ザン</t>
    </rPh>
    <phoneticPr fontId="9"/>
  </si>
  <si>
    <t>新税率</t>
    <rPh sb="0" eb="3">
      <t>シンゼイリツ</t>
    </rPh>
    <phoneticPr fontId="3"/>
  </si>
  <si>
    <t>（単位：人）</t>
    <rPh sb="4" eb="5">
      <t>ヒト</t>
    </rPh>
    <phoneticPr fontId="6"/>
  </si>
  <si>
    <t>合　計</t>
    <rPh sb="0" eb="1">
      <t>ゴウ</t>
    </rPh>
    <rPh sb="2" eb="3">
      <t>ケイ</t>
    </rPh>
    <phoneticPr fontId="12"/>
  </si>
  <si>
    <t>小　　計</t>
    <rPh sb="0" eb="1">
      <t>ショウ</t>
    </rPh>
    <phoneticPr fontId="4"/>
  </si>
  <si>
    <t>軽自動車
   ２輪又は３輪</t>
    <rPh sb="0" eb="4">
      <t>ケイジドウシャ</t>
    </rPh>
    <rPh sb="9" eb="10">
      <t>リン</t>
    </rPh>
    <rPh sb="10" eb="11">
      <t>マタ</t>
    </rPh>
    <rPh sb="13" eb="14">
      <t>リン</t>
    </rPh>
    <phoneticPr fontId="4"/>
  </si>
  <si>
    <t>軽自動車
　　４輪以上</t>
    <rPh sb="0" eb="4">
      <t>ケイジドウシャ</t>
    </rPh>
    <rPh sb="8" eb="9">
      <t>リン</t>
    </rPh>
    <rPh sb="9" eb="11">
      <t>イジョウ</t>
    </rPh>
    <phoneticPr fontId="4"/>
  </si>
  <si>
    <t>合　　計</t>
    <rPh sb="0" eb="1">
      <t>ゴウ</t>
    </rPh>
    <phoneticPr fontId="4"/>
  </si>
  <si>
    <t>４輪以上のもの</t>
    <rPh sb="2" eb="4">
      <t>イジョウ</t>
    </rPh>
    <phoneticPr fontId="3"/>
  </si>
  <si>
    <t>普通徴収</t>
    <rPh sb="0" eb="2">
      <t>フツウ</t>
    </rPh>
    <rPh sb="2" eb="4">
      <t>チョウシュウ</t>
    </rPh>
    <phoneticPr fontId="6"/>
  </si>
  <si>
    <t>特別徴収</t>
    <rPh sb="0" eb="2">
      <t>トクベツ</t>
    </rPh>
    <rPh sb="2" eb="4">
      <t>チョウシュウ</t>
    </rPh>
    <phoneticPr fontId="6"/>
  </si>
  <si>
    <t>合計</t>
    <rPh sb="0" eb="2">
      <t>ゴウケイ</t>
    </rPh>
    <phoneticPr fontId="6"/>
  </si>
  <si>
    <t>均等割額
(千円)</t>
    <rPh sb="0" eb="3">
      <t>キントウワ</t>
    </rPh>
    <rPh sb="3" eb="4">
      <t>ガク</t>
    </rPh>
    <rPh sb="6" eb="8">
      <t>センエン</t>
    </rPh>
    <phoneticPr fontId="6"/>
  </si>
  <si>
    <t>所得割額
(千円)</t>
    <rPh sb="0" eb="2">
      <t>ショトク</t>
    </rPh>
    <rPh sb="2" eb="3">
      <t>ワリ</t>
    </rPh>
    <rPh sb="3" eb="4">
      <t>ガク</t>
    </rPh>
    <rPh sb="6" eb="8">
      <t>センエン</t>
    </rPh>
    <phoneticPr fontId="6"/>
  </si>
  <si>
    <t>計
(千円)</t>
    <rPh sb="0" eb="1">
      <t>ケイ</t>
    </rPh>
    <rPh sb="3" eb="5">
      <t>センエン</t>
    </rPh>
    <phoneticPr fontId="6"/>
  </si>
  <si>
    <t>差引増減</t>
    <rPh sb="0" eb="2">
      <t>サシヒキ</t>
    </rPh>
    <rPh sb="2" eb="4">
      <t>ゾウゲン</t>
    </rPh>
    <phoneticPr fontId="6"/>
  </si>
  <si>
    <t>前年度
対比（％）</t>
    <rPh sb="0" eb="3">
      <t>ゼンネンド</t>
    </rPh>
    <rPh sb="4" eb="6">
      <t>タイヒ</t>
    </rPh>
    <phoneticPr fontId="6"/>
  </si>
  <si>
    <t>均等割
(千円)</t>
    <rPh sb="0" eb="3">
      <t>キントウワリ</t>
    </rPh>
    <rPh sb="5" eb="7">
      <t>センエン</t>
    </rPh>
    <phoneticPr fontId="12"/>
  </si>
  <si>
    <t>法人税割
(千円)</t>
    <rPh sb="0" eb="3">
      <t>ホウジンゼイ</t>
    </rPh>
    <rPh sb="3" eb="4">
      <t>ワリ</t>
    </rPh>
    <rPh sb="6" eb="8">
      <t>センエン</t>
    </rPh>
    <phoneticPr fontId="12"/>
  </si>
  <si>
    <t>計
(千円)</t>
    <rPh sb="0" eb="1">
      <t>ケイ</t>
    </rPh>
    <rPh sb="3" eb="5">
      <t>センエン</t>
    </rPh>
    <phoneticPr fontId="12"/>
  </si>
  <si>
    <t>納税義務者数(社)</t>
    <rPh sb="0" eb="2">
      <t>ノウゼイ</t>
    </rPh>
    <rPh sb="2" eb="4">
      <t>ギム</t>
    </rPh>
    <rPh sb="4" eb="5">
      <t>シャ</t>
    </rPh>
    <rPh sb="5" eb="6">
      <t>スウ</t>
    </rPh>
    <rPh sb="7" eb="8">
      <t>シャ</t>
    </rPh>
    <phoneticPr fontId="12"/>
  </si>
  <si>
    <t>均等割</t>
    <rPh sb="0" eb="1">
      <t>タモツ</t>
    </rPh>
    <rPh sb="1" eb="2">
      <t>トウ</t>
    </rPh>
    <rPh sb="2" eb="3">
      <t>ワリ</t>
    </rPh>
    <phoneticPr fontId="12"/>
  </si>
  <si>
    <t>構成比
(%)</t>
    <rPh sb="0" eb="3">
      <t>コウセイヒ</t>
    </rPh>
    <phoneticPr fontId="12"/>
  </si>
  <si>
    <t>税率
(%)</t>
    <rPh sb="0" eb="2">
      <t>ゼイリツ</t>
    </rPh>
    <phoneticPr fontId="12"/>
  </si>
  <si>
    <t>均等割
(%)</t>
    <rPh sb="0" eb="3">
      <t>キントウワリ</t>
    </rPh>
    <phoneticPr fontId="12"/>
  </si>
  <si>
    <t>法人税割
(%)</t>
    <rPh sb="0" eb="2">
      <t>ホウジン</t>
    </rPh>
    <rPh sb="2" eb="3">
      <t>ゼイ</t>
    </rPh>
    <rPh sb="3" eb="4">
      <t>ワ</t>
    </rPh>
    <phoneticPr fontId="12"/>
  </si>
  <si>
    <t>計
(%)</t>
    <rPh sb="0" eb="1">
      <t>ケイ</t>
    </rPh>
    <phoneticPr fontId="12"/>
  </si>
  <si>
    <t>　前年度対比　</t>
    <rPh sb="1" eb="2">
      <t>マエ</t>
    </rPh>
    <rPh sb="2" eb="3">
      <t>トシ</t>
    </rPh>
    <rPh sb="3" eb="4">
      <t>ド</t>
    </rPh>
    <rPh sb="4" eb="5">
      <t>ツイ</t>
    </rPh>
    <rPh sb="5" eb="6">
      <t>ヒ</t>
    </rPh>
    <phoneticPr fontId="12"/>
  </si>
  <si>
    <t>計</t>
    <phoneticPr fontId="6"/>
  </si>
  <si>
    <t>所得割人員
（Ｂ）</t>
    <phoneticPr fontId="6"/>
  </si>
  <si>
    <t>均等割人員</t>
    <phoneticPr fontId="6"/>
  </si>
  <si>
    <t>納税義務者の内訳</t>
    <phoneticPr fontId="6"/>
  </si>
  <si>
    <t>－</t>
    <phoneticPr fontId="12"/>
  </si>
  <si>
    <t>税率（円）</t>
    <rPh sb="0" eb="2">
      <t>ゼイリツ</t>
    </rPh>
    <rPh sb="3" eb="4">
      <t>エン</t>
    </rPh>
    <phoneticPr fontId="3"/>
  </si>
  <si>
    <t>台数（台）</t>
    <rPh sb="0" eb="2">
      <t>ダイスウ</t>
    </rPh>
    <rPh sb="3" eb="4">
      <t>ダイ</t>
    </rPh>
    <phoneticPr fontId="3"/>
  </si>
  <si>
    <t>総台数
（台）</t>
    <rPh sb="0" eb="1">
      <t>ソウ</t>
    </rPh>
    <rPh sb="6" eb="7">
      <t>ダイ</t>
    </rPh>
    <phoneticPr fontId="3"/>
  </si>
  <si>
    <t>旧税率</t>
    <rPh sb="0" eb="1">
      <t>キュウ</t>
    </rPh>
    <rPh sb="1" eb="3">
      <t>ゼイリツ</t>
    </rPh>
    <phoneticPr fontId="3"/>
  </si>
  <si>
    <t>重課</t>
    <rPh sb="0" eb="2">
      <t>ジュウカ</t>
    </rPh>
    <phoneticPr fontId="3"/>
  </si>
  <si>
    <t>軽課
７５％減</t>
    <rPh sb="0" eb="1">
      <t>ケイ</t>
    </rPh>
    <rPh sb="1" eb="2">
      <t>カ</t>
    </rPh>
    <rPh sb="6" eb="7">
      <t>ゲン</t>
    </rPh>
    <phoneticPr fontId="3"/>
  </si>
  <si>
    <t>軽課
５０％減</t>
    <rPh sb="0" eb="1">
      <t>ケイ</t>
    </rPh>
    <rPh sb="1" eb="2">
      <t>カ</t>
    </rPh>
    <rPh sb="6" eb="7">
      <t>ゲン</t>
    </rPh>
    <phoneticPr fontId="3"/>
  </si>
  <si>
    <t>軽課
２５％減</t>
    <rPh sb="0" eb="1">
      <t>ケイ</t>
    </rPh>
    <rPh sb="1" eb="2">
      <t>カ</t>
    </rPh>
    <rPh sb="6" eb="7">
      <t>ゲン</t>
    </rPh>
    <phoneticPr fontId="3"/>
  </si>
  <si>
    <t>納税義務者数
(人)</t>
    <rPh sb="0" eb="2">
      <t>ノウゼイ</t>
    </rPh>
    <rPh sb="2" eb="5">
      <t>ギムシャ</t>
    </rPh>
    <rPh sb="5" eb="6">
      <t>スウ</t>
    </rPh>
    <rPh sb="8" eb="9">
      <t>ニン</t>
    </rPh>
    <phoneticPr fontId="6"/>
  </si>
  <si>
    <t>所得控除
(千円)</t>
    <rPh sb="6" eb="8">
      <t>センエン</t>
    </rPh>
    <phoneticPr fontId="3"/>
  </si>
  <si>
    <t>課税所得
(千円)</t>
    <rPh sb="6" eb="8">
      <t>センエン</t>
    </rPh>
    <phoneticPr fontId="3"/>
  </si>
  <si>
    <t>所得割額
(千円)</t>
    <rPh sb="6" eb="8">
      <t>センエン</t>
    </rPh>
    <phoneticPr fontId="3"/>
  </si>
  <si>
    <t>前年度
税額対比</t>
    <rPh sb="0" eb="3">
      <t>ゼンネンド</t>
    </rPh>
    <phoneticPr fontId="12"/>
  </si>
  <si>
    <t>調整区域
農地</t>
    <rPh sb="0" eb="2">
      <t>チョウセイ</t>
    </rPh>
    <rPh sb="2" eb="4">
      <t>クイキ</t>
    </rPh>
    <phoneticPr fontId="12"/>
  </si>
  <si>
    <t>現年課税分</t>
    <phoneticPr fontId="3"/>
  </si>
  <si>
    <t>滞納繰越分</t>
    <phoneticPr fontId="3"/>
  </si>
  <si>
    <r>
      <t>入湯税</t>
    </r>
    <r>
      <rPr>
        <sz val="11"/>
        <rFont val="ＭＳ 明朝"/>
        <family val="1"/>
        <charset val="128"/>
      </rPr>
      <t>（現年分）</t>
    </r>
    <rPh sb="0" eb="1">
      <t>イリ</t>
    </rPh>
    <rPh sb="1" eb="2">
      <t>ユ</t>
    </rPh>
    <rPh sb="2" eb="3">
      <t>ゼイ</t>
    </rPh>
    <rPh sb="4" eb="6">
      <t>ゲンネン</t>
    </rPh>
    <rPh sb="6" eb="7">
      <t>ブン</t>
    </rPh>
    <phoneticPr fontId="9"/>
  </si>
  <si>
    <t>事業所税</t>
    <phoneticPr fontId="3"/>
  </si>
  <si>
    <t>都市計画税</t>
    <phoneticPr fontId="3"/>
  </si>
  <si>
    <r>
      <t>市たばこ税</t>
    </r>
    <r>
      <rPr>
        <sz val="11"/>
        <rFont val="ＭＳ 明朝"/>
        <family val="1"/>
        <charset val="128"/>
      </rPr>
      <t>（現年分）</t>
    </r>
    <rPh sb="6" eb="8">
      <t>ゲンネン</t>
    </rPh>
    <rPh sb="8" eb="9">
      <t>ブン</t>
    </rPh>
    <phoneticPr fontId="9"/>
  </si>
  <si>
    <t>区　分</t>
    <phoneticPr fontId="3"/>
  </si>
  <si>
    <t>区　分</t>
    <rPh sb="0" eb="1">
      <t>ク</t>
    </rPh>
    <rPh sb="2" eb="3">
      <t>ブン</t>
    </rPh>
    <phoneticPr fontId="6"/>
  </si>
  <si>
    <t>区　分</t>
    <rPh sb="0" eb="1">
      <t>ク</t>
    </rPh>
    <rPh sb="2" eb="3">
      <t>ブン</t>
    </rPh>
    <phoneticPr fontId="12"/>
  </si>
  <si>
    <t>所得
(千円)</t>
    <rPh sb="4" eb="6">
      <t>センエン</t>
    </rPh>
    <phoneticPr fontId="3"/>
  </si>
  <si>
    <t>税額
(千円)</t>
    <rPh sb="0" eb="2">
      <t>ゼイガク</t>
    </rPh>
    <rPh sb="4" eb="6">
      <t>センエン</t>
    </rPh>
    <phoneticPr fontId="12"/>
  </si>
  <si>
    <t>宅地</t>
    <rPh sb="0" eb="1">
      <t>タク</t>
    </rPh>
    <rPh sb="1" eb="2">
      <t>チ</t>
    </rPh>
    <phoneticPr fontId="12"/>
  </si>
  <si>
    <t>山林</t>
    <rPh sb="0" eb="1">
      <t>ヤマ</t>
    </rPh>
    <rPh sb="1" eb="2">
      <t>ハヤシ</t>
    </rPh>
    <phoneticPr fontId="12"/>
  </si>
  <si>
    <t>合計</t>
    <rPh sb="0" eb="1">
      <t>ゴウ</t>
    </rPh>
    <rPh sb="1" eb="2">
      <t>ケイ</t>
    </rPh>
    <phoneticPr fontId="12"/>
  </si>
  <si>
    <t>差引増減</t>
    <rPh sb="0" eb="1">
      <t>サ</t>
    </rPh>
    <rPh sb="1" eb="2">
      <t>イン</t>
    </rPh>
    <rPh sb="2" eb="3">
      <t>ゾウ</t>
    </rPh>
    <rPh sb="3" eb="4">
      <t>ゲン</t>
    </rPh>
    <phoneticPr fontId="12"/>
  </si>
  <si>
    <t>前年度
総台数
対比(％)</t>
    <rPh sb="0" eb="3">
      <t>ゼンネンド</t>
    </rPh>
    <rPh sb="4" eb="5">
      <t>ソウ</t>
    </rPh>
    <phoneticPr fontId="3"/>
  </si>
  <si>
    <t>前年度
税額
対比(％)</t>
    <rPh sb="0" eb="3">
      <t>ゼンネンド</t>
    </rPh>
    <phoneticPr fontId="3"/>
  </si>
  <si>
    <t>合計</t>
    <rPh sb="0" eb="1">
      <t>ゴウ</t>
    </rPh>
    <phoneticPr fontId="3"/>
  </si>
  <si>
    <t>合計</t>
    <rPh sb="1" eb="2">
      <t>ケイ</t>
    </rPh>
    <phoneticPr fontId="7"/>
  </si>
  <si>
    <t>税額(千円)</t>
    <rPh sb="3" eb="5">
      <t>センエン</t>
    </rPh>
    <phoneticPr fontId="3"/>
  </si>
  <si>
    <t>課税標準額(千円)</t>
    <rPh sb="6" eb="8">
      <t>センエン</t>
    </rPh>
    <phoneticPr fontId="3"/>
  </si>
  <si>
    <r>
      <t>特別土地保有税</t>
    </r>
    <r>
      <rPr>
        <sz val="10"/>
        <rFont val="ＭＳ 明朝"/>
        <family val="1"/>
        <charset val="128"/>
      </rPr>
      <t>（滞繰分）</t>
    </r>
    <rPh sb="8" eb="11">
      <t>タイクリブン</t>
    </rPh>
    <phoneticPr fontId="9"/>
  </si>
  <si>
    <t>入湯税に関する調べ</t>
    <rPh sb="0" eb="1">
      <t>イリ</t>
    </rPh>
    <rPh sb="1" eb="2">
      <t>ユ</t>
    </rPh>
    <rPh sb="2" eb="3">
      <t>ゼイ</t>
    </rPh>
    <phoneticPr fontId="14"/>
  </si>
  <si>
    <t>木 造</t>
    <rPh sb="0" eb="1">
      <t>キ</t>
    </rPh>
    <rPh sb="2" eb="3">
      <t>ヅクリ</t>
    </rPh>
    <phoneticPr fontId="12"/>
  </si>
  <si>
    <t>前年度
税額
対比</t>
    <rPh sb="0" eb="3">
      <t>ゼンネンド</t>
    </rPh>
    <phoneticPr fontId="12"/>
  </si>
  <si>
    <t>軽自動車税（環境性能割）に関する調べ</t>
    <rPh sb="6" eb="8">
      <t>カンキョウ</t>
    </rPh>
    <rPh sb="8" eb="10">
      <t>セイノウ</t>
    </rPh>
    <phoneticPr fontId="3"/>
  </si>
  <si>
    <t>税率（％）</t>
    <rPh sb="0" eb="2">
      <t>ゼイリツ</t>
    </rPh>
    <phoneticPr fontId="3"/>
  </si>
  <si>
    <t>環境性能割</t>
    <rPh sb="0" eb="2">
      <t>カンキョウ</t>
    </rPh>
    <rPh sb="2" eb="4">
      <t>セイノウ</t>
    </rPh>
    <rPh sb="4" eb="5">
      <t>ワリ</t>
    </rPh>
    <phoneticPr fontId="3"/>
  </si>
  <si>
    <t>市税調定見込額明細書</t>
    <phoneticPr fontId="3"/>
  </si>
  <si>
    <t>（単位：千円，％）</t>
    <phoneticPr fontId="3"/>
  </si>
  <si>
    <t>税　目</t>
    <phoneticPr fontId="3"/>
  </si>
  <si>
    <t>徴収
見込率</t>
    <phoneticPr fontId="3"/>
  </si>
  <si>
    <t>税制改正
影響見込額</t>
    <phoneticPr fontId="3"/>
  </si>
  <si>
    <t>②</t>
    <phoneticPr fontId="9"/>
  </si>
  <si>
    <t>調定見込額③</t>
    <phoneticPr fontId="9"/>
  </si>
  <si>
    <t>④</t>
    <phoneticPr fontId="9"/>
  </si>
  <si>
    <t>⑤</t>
    <phoneticPr fontId="9"/>
  </si>
  <si>
    <t>④－⑤</t>
    <phoneticPr fontId="9"/>
  </si>
  <si>
    <t>③／①</t>
    <phoneticPr fontId="9"/>
  </si>
  <si>
    <t>⑤／②</t>
    <phoneticPr fontId="9"/>
  </si>
  <si>
    <t>市税</t>
    <phoneticPr fontId="3"/>
  </si>
  <si>
    <t>現年課税分</t>
    <phoneticPr fontId="3"/>
  </si>
  <si>
    <t>滞納繰越分</t>
    <phoneticPr fontId="3"/>
  </si>
  <si>
    <t>市民税</t>
    <phoneticPr fontId="3"/>
  </si>
  <si>
    <t>小計</t>
    <phoneticPr fontId="3"/>
  </si>
  <si>
    <t>法人</t>
    <phoneticPr fontId="3"/>
  </si>
  <si>
    <t>計</t>
    <phoneticPr fontId="3"/>
  </si>
  <si>
    <t>滞納繰越分</t>
    <phoneticPr fontId="6"/>
  </si>
  <si>
    <t>個人</t>
    <phoneticPr fontId="3"/>
  </si>
  <si>
    <t>固定資産税</t>
    <phoneticPr fontId="3"/>
  </si>
  <si>
    <t>土地･家屋</t>
    <phoneticPr fontId="3"/>
  </si>
  <si>
    <t>償却資産</t>
    <phoneticPr fontId="3"/>
  </si>
  <si>
    <t>交付金</t>
    <phoneticPr fontId="3"/>
  </si>
  <si>
    <t>軽自動車税</t>
    <phoneticPr fontId="3"/>
  </si>
  <si>
    <t>現年課税分</t>
    <phoneticPr fontId="3"/>
  </si>
  <si>
    <t>計</t>
    <rPh sb="0" eb="1">
      <t>ケイ</t>
    </rPh>
    <phoneticPr fontId="3"/>
  </si>
  <si>
    <t>滞納繰越分</t>
    <phoneticPr fontId="3"/>
  </si>
  <si>
    <t>調定</t>
    <rPh sb="0" eb="1">
      <t>チョウ</t>
    </rPh>
    <rPh sb="1" eb="2">
      <t>サダム</t>
    </rPh>
    <phoneticPr fontId="9"/>
  </si>
  <si>
    <t>種別</t>
    <phoneticPr fontId="17"/>
  </si>
  <si>
    <t>原動機付自転車</t>
    <phoneticPr fontId="17"/>
  </si>
  <si>
    <t>５０㏄以下で
 ３輪以上のもの</t>
    <phoneticPr fontId="17"/>
  </si>
  <si>
    <t>２輪のもの</t>
    <phoneticPr fontId="3"/>
  </si>
  <si>
    <t>営業用</t>
    <phoneticPr fontId="17"/>
  </si>
  <si>
    <t>小型特殊
自動車</t>
    <phoneticPr fontId="17"/>
  </si>
  <si>
    <t>税額（千円）</t>
    <rPh sb="0" eb="2">
      <t>ゼイガク</t>
    </rPh>
    <rPh sb="3" eb="5">
      <t>センエン</t>
    </rPh>
    <phoneticPr fontId="3"/>
  </si>
  <si>
    <t>前年度
税額対比
(%)</t>
    <rPh sb="0" eb="3">
      <t>ゼンネンド</t>
    </rPh>
    <rPh sb="4" eb="5">
      <t>ゼイ</t>
    </rPh>
    <rPh sb="5" eb="6">
      <t>ガク</t>
    </rPh>
    <rPh sb="6" eb="7">
      <t>ツイ</t>
    </rPh>
    <rPh sb="7" eb="8">
      <t>ヒ</t>
    </rPh>
    <phoneticPr fontId="12"/>
  </si>
  <si>
    <t>　　・最初の新規検査から１３年を経過した４輪車等については、グリーン化を進める観点から重課が適用される。</t>
    <rPh sb="34" eb="35">
      <t>カ</t>
    </rPh>
    <rPh sb="36" eb="37">
      <t>スス</t>
    </rPh>
    <rPh sb="39" eb="41">
      <t>カンテン</t>
    </rPh>
    <phoneticPr fontId="3"/>
  </si>
  <si>
    <t>　　・排出ガス性能及び燃費性能に優れた環境負荷の小さい４輪車等の新車・中古車について、取得時にその達成基準度、種別（自家用乗用・貨物用／営業用乗用・貨物用）に応じて非課税、０．５％、１．０％、２．０％の税率が適用される。</t>
    <rPh sb="30" eb="31">
      <t>トウ</t>
    </rPh>
    <rPh sb="32" eb="34">
      <t>シンシャ</t>
    </rPh>
    <rPh sb="35" eb="38">
      <t>チュウコシャ</t>
    </rPh>
    <rPh sb="43" eb="45">
      <t>シュトク</t>
    </rPh>
    <rPh sb="45" eb="46">
      <t>ジ</t>
    </rPh>
    <rPh sb="49" eb="51">
      <t>タッセイ</t>
    </rPh>
    <rPh sb="51" eb="53">
      <t>キジュン</t>
    </rPh>
    <rPh sb="53" eb="54">
      <t>ド</t>
    </rPh>
    <rPh sb="55" eb="57">
      <t>シュベツ</t>
    </rPh>
    <rPh sb="58" eb="61">
      <t>ジカヨウ</t>
    </rPh>
    <rPh sb="61" eb="63">
      <t>ジョウヨウ</t>
    </rPh>
    <rPh sb="64" eb="66">
      <t>カモツ</t>
    </rPh>
    <rPh sb="66" eb="67">
      <t>ヨウ</t>
    </rPh>
    <rPh sb="68" eb="71">
      <t>エイギョウヨウ</t>
    </rPh>
    <rPh sb="71" eb="73">
      <t>ジョウヨウ</t>
    </rPh>
    <rPh sb="74" eb="77">
      <t>カモツヨウ</t>
    </rPh>
    <rPh sb="82" eb="85">
      <t>ヒカゼイ</t>
    </rPh>
    <rPh sb="101" eb="103">
      <t>ゼイリツ</t>
    </rPh>
    <phoneticPr fontId="3"/>
  </si>
  <si>
    <t>種別割</t>
    <rPh sb="0" eb="2">
      <t>シュベツ</t>
    </rPh>
    <rPh sb="2" eb="3">
      <t>ワリ</t>
    </rPh>
    <phoneticPr fontId="3"/>
  </si>
  <si>
    <t>　　・令和元年１０月１日の消費税率１０％への引き上げ時に自動車取得税（県税）が廃止され、環境性能割が導入された。当分の間、県が賦課徴収を行い、対象となる各月分が、翌々月の末日までに県から市へ払い込まれる。</t>
    <rPh sb="3" eb="5">
      <t>レイワ</t>
    </rPh>
    <rPh sb="5" eb="7">
      <t>ガンネン</t>
    </rPh>
    <rPh sb="9" eb="10">
      <t>ツキ</t>
    </rPh>
    <rPh sb="11" eb="12">
      <t>ヒ</t>
    </rPh>
    <rPh sb="13" eb="16">
      <t>ショウヒゼイ</t>
    </rPh>
    <rPh sb="16" eb="17">
      <t>リツ</t>
    </rPh>
    <rPh sb="22" eb="23">
      <t>ヒ</t>
    </rPh>
    <rPh sb="24" eb="25">
      <t>ア</t>
    </rPh>
    <rPh sb="26" eb="27">
      <t>ジ</t>
    </rPh>
    <rPh sb="28" eb="31">
      <t>ジドウシャ</t>
    </rPh>
    <rPh sb="31" eb="33">
      <t>シュトク</t>
    </rPh>
    <rPh sb="33" eb="34">
      <t>ゼイ</t>
    </rPh>
    <rPh sb="35" eb="37">
      <t>ケンゼイ</t>
    </rPh>
    <rPh sb="39" eb="41">
      <t>ハイシ</t>
    </rPh>
    <rPh sb="44" eb="46">
      <t>カンキョウ</t>
    </rPh>
    <rPh sb="46" eb="48">
      <t>セイノウ</t>
    </rPh>
    <rPh sb="48" eb="49">
      <t>ワ</t>
    </rPh>
    <rPh sb="50" eb="52">
      <t>ドウニュウ</t>
    </rPh>
    <phoneticPr fontId="3"/>
  </si>
  <si>
    <t>軽自動車税（種別割）に関する調べ</t>
    <rPh sb="6" eb="9">
      <t>シュベツワリ</t>
    </rPh>
    <phoneticPr fontId="3"/>
  </si>
  <si>
    <t>区 分</t>
    <phoneticPr fontId="3"/>
  </si>
  <si>
    <t>対比  (％)</t>
    <phoneticPr fontId="14"/>
  </si>
  <si>
    <t>事業所税に関する調べ</t>
    <phoneticPr fontId="3"/>
  </si>
  <si>
    <t>差　引　増　減</t>
    <phoneticPr fontId="7"/>
  </si>
  <si>
    <t>前年度
税額対比
（％）</t>
    <phoneticPr fontId="3"/>
  </si>
  <si>
    <t>課税標準</t>
    <phoneticPr fontId="3"/>
  </si>
  <si>
    <t>都市計画税に関する調べ</t>
    <phoneticPr fontId="3"/>
  </si>
  <si>
    <t>（％）</t>
    <phoneticPr fontId="12"/>
  </si>
  <si>
    <t>市民税個人分の所得及び所得割税額に関する調べ</t>
    <phoneticPr fontId="6"/>
  </si>
  <si>
    <t>区　分</t>
    <phoneticPr fontId="6"/>
  </si>
  <si>
    <t>計　①</t>
    <phoneticPr fontId="6"/>
  </si>
  <si>
    <t>合計　①＋②－③</t>
    <phoneticPr fontId="6"/>
  </si>
  <si>
    <t>知事決定分</t>
    <phoneticPr fontId="15"/>
  </si>
  <si>
    <t>環境性能割(千円)</t>
    <rPh sb="6" eb="8">
      <t>センエン</t>
    </rPh>
    <phoneticPr fontId="3"/>
  </si>
  <si>
    <t>令和３年度</t>
    <rPh sb="0" eb="2">
      <t>レイワ</t>
    </rPh>
    <rPh sb="3" eb="5">
      <t>ネンド</t>
    </rPh>
    <phoneticPr fontId="6"/>
  </si>
  <si>
    <t>令和３年度</t>
    <rPh sb="0" eb="2">
      <t>レイワ</t>
    </rPh>
    <rPh sb="3" eb="5">
      <t>ネンド</t>
    </rPh>
    <phoneticPr fontId="12"/>
  </si>
  <si>
    <t>令和３年度</t>
    <rPh sb="0" eb="2">
      <t>レイワ</t>
    </rPh>
    <rPh sb="3" eb="5">
      <t>ネンド</t>
    </rPh>
    <phoneticPr fontId="3"/>
  </si>
  <si>
    <t>令和３年度</t>
    <rPh sb="0" eb="2">
      <t>レイワ</t>
    </rPh>
    <rPh sb="3" eb="4">
      <t>ネン</t>
    </rPh>
    <rPh sb="4" eb="5">
      <t>ド</t>
    </rPh>
    <phoneticPr fontId="3"/>
  </si>
  <si>
    <t>区　分</t>
    <phoneticPr fontId="3"/>
  </si>
  <si>
    <r>
      <t xml:space="preserve">※人　　　口
</t>
    </r>
    <r>
      <rPr>
        <sz val="9"/>
        <color theme="1"/>
        <rFont val="ＭＳ 明朝"/>
        <family val="1"/>
        <charset val="128"/>
      </rPr>
      <t>(１月１日現在)</t>
    </r>
    <phoneticPr fontId="6"/>
  </si>
  <si>
    <t>納税義務者数
(Ａ）＋（Ｂ）</t>
    <phoneticPr fontId="6"/>
  </si>
  <si>
    <t>うち均等割のみの
人員　　　（Ａ）</t>
    <phoneticPr fontId="3"/>
  </si>
  <si>
    <t>計</t>
    <phoneticPr fontId="6"/>
  </si>
  <si>
    <t>差引増減</t>
    <phoneticPr fontId="6"/>
  </si>
  <si>
    <t>平均税率
（％）</t>
    <phoneticPr fontId="3"/>
  </si>
  <si>
    <t>過年度課税所得分</t>
    <phoneticPr fontId="9"/>
  </si>
  <si>
    <t>－</t>
    <phoneticPr fontId="3"/>
  </si>
  <si>
    <t>退職分離課税所得分</t>
    <phoneticPr fontId="9"/>
  </si>
  <si>
    <t>－</t>
    <phoneticPr fontId="12"/>
  </si>
  <si>
    <t>－</t>
    <phoneticPr fontId="12"/>
  </si>
  <si>
    <t>区分</t>
    <phoneticPr fontId="17"/>
  </si>
  <si>
    <t>税額
（千円）</t>
    <phoneticPr fontId="3"/>
  </si>
  <si>
    <t>５０㏄以下</t>
    <phoneticPr fontId="17"/>
  </si>
  <si>
    <t>５０㏄超 
     ９０㏄以下</t>
    <phoneticPr fontId="17"/>
  </si>
  <si>
    <t>９０㏄超 
   １２５㏄以下</t>
    <phoneticPr fontId="17"/>
  </si>
  <si>
    <t>３輪のもの</t>
    <phoneticPr fontId="3"/>
  </si>
  <si>
    <t>営業用</t>
    <phoneticPr fontId="17"/>
  </si>
  <si>
    <t>自家用</t>
    <phoneticPr fontId="17"/>
  </si>
  <si>
    <t>農耕作業用</t>
    <phoneticPr fontId="17"/>
  </si>
  <si>
    <t>その他のもの</t>
    <phoneticPr fontId="17"/>
  </si>
  <si>
    <t>２輪の小型自動車</t>
    <phoneticPr fontId="17"/>
  </si>
  <si>
    <t>市たばこ税に関する調べ</t>
    <phoneticPr fontId="3"/>
  </si>
  <si>
    <t>令和３年度</t>
    <rPh sb="0" eb="2">
      <t>レイワ</t>
    </rPh>
    <rPh sb="3" eb="5">
      <t>ネンド</t>
    </rPh>
    <phoneticPr fontId="14"/>
  </si>
  <si>
    <t>対比  (％)</t>
    <phoneticPr fontId="14"/>
  </si>
  <si>
    <t>令和３年度</t>
    <rPh sb="0" eb="2">
      <t>レイワ</t>
    </rPh>
    <rPh sb="3" eb="5">
      <t>ネンド</t>
    </rPh>
    <phoneticPr fontId="7"/>
  </si>
  <si>
    <t>差　引　増　減</t>
    <phoneticPr fontId="7"/>
  </si>
  <si>
    <t>前年度
税額対比
（％）</t>
    <phoneticPr fontId="3"/>
  </si>
  <si>
    <t>土地</t>
    <phoneticPr fontId="3"/>
  </si>
  <si>
    <t>家屋</t>
    <phoneticPr fontId="3"/>
  </si>
  <si>
    <t>（％）</t>
    <phoneticPr fontId="12"/>
  </si>
  <si>
    <t>令和３年度</t>
    <rPh sb="0" eb="2">
      <t>レイワ</t>
    </rPh>
    <rPh sb="3" eb="5">
      <t>ネンド</t>
    </rPh>
    <phoneticPr fontId="15"/>
  </si>
  <si>
    <t>差　引　増　減</t>
    <phoneticPr fontId="15"/>
  </si>
  <si>
    <t>前年度
税額対比</t>
    <phoneticPr fontId="3"/>
  </si>
  <si>
    <t>構成比</t>
    <phoneticPr fontId="15"/>
  </si>
  <si>
    <t>構成比</t>
    <phoneticPr fontId="3"/>
  </si>
  <si>
    <t>大臣決定分</t>
    <phoneticPr fontId="15"/>
  </si>
  <si>
    <t>合　計</t>
    <phoneticPr fontId="3"/>
  </si>
  <si>
    <t>国所有</t>
    <phoneticPr fontId="3"/>
  </si>
  <si>
    <t>合　計</t>
    <phoneticPr fontId="3"/>
  </si>
  <si>
    <t>　　・令和３年度の軽課、重課の対象となる見込台数については，過年度の実績台数をもとに積算した。</t>
    <rPh sb="3" eb="5">
      <t>レイワ</t>
    </rPh>
    <rPh sb="6" eb="8">
      <t>ネンド</t>
    </rPh>
    <rPh sb="9" eb="11">
      <t>ケイカ</t>
    </rPh>
    <rPh sb="12" eb="14">
      <t>ジュウカ</t>
    </rPh>
    <rPh sb="15" eb="17">
      <t>タイショウ</t>
    </rPh>
    <rPh sb="20" eb="22">
      <t>ミコ</t>
    </rPh>
    <rPh sb="22" eb="24">
      <t>ダイスウ</t>
    </rPh>
    <rPh sb="30" eb="33">
      <t>カネンド</t>
    </rPh>
    <rPh sb="31" eb="33">
      <t>ネンド</t>
    </rPh>
    <rPh sb="32" eb="33">
      <t>ド</t>
    </rPh>
    <rPh sb="34" eb="36">
      <t>ジッセキ</t>
    </rPh>
    <rPh sb="36" eb="38">
      <t>ダイスウ</t>
    </rPh>
    <rPh sb="42" eb="44">
      <t>セキサン</t>
    </rPh>
    <phoneticPr fontId="3"/>
  </si>
  <si>
    <r>
      <t>準数量対比</t>
    </r>
    <r>
      <rPr>
        <sz val="10"/>
        <color theme="1"/>
        <rFont val="ＭＳ 明朝"/>
        <family val="1"/>
        <charset val="128"/>
      </rPr>
      <t>(%)</t>
    </r>
    <phoneticPr fontId="14"/>
  </si>
  <si>
    <r>
      <t>準数量対比</t>
    </r>
    <r>
      <rPr>
        <sz val="10"/>
        <color theme="1"/>
        <rFont val="ＭＳ 明朝"/>
        <family val="1"/>
        <charset val="128"/>
      </rPr>
      <t>(%)</t>
    </r>
    <phoneticPr fontId="14"/>
  </si>
  <si>
    <t>前年度
金額対比</t>
    <rPh sb="4" eb="6">
      <t>キンガク</t>
    </rPh>
    <phoneticPr fontId="3"/>
  </si>
  <si>
    <t>令和４年度</t>
    <rPh sb="0" eb="2">
      <t>レイワ</t>
    </rPh>
    <rPh sb="3" eb="5">
      <t>ネンド</t>
    </rPh>
    <phoneticPr fontId="6"/>
  </si>
  <si>
    <t>令和３年度 当初予算額</t>
    <rPh sb="0" eb="2">
      <t>レイワ</t>
    </rPh>
    <rPh sb="3" eb="5">
      <t>ネンド</t>
    </rPh>
    <rPh sb="6" eb="8">
      <t>トウショ</t>
    </rPh>
    <rPh sb="8" eb="10">
      <t>ヨサン</t>
    </rPh>
    <rPh sb="10" eb="11">
      <t>ガク</t>
    </rPh>
    <phoneticPr fontId="3"/>
  </si>
  <si>
    <t>令和４年度</t>
    <rPh sb="0" eb="2">
      <t>レイワ</t>
    </rPh>
    <rPh sb="3" eb="5">
      <t>ネンド</t>
    </rPh>
    <phoneticPr fontId="9"/>
  </si>
  <si>
    <t>令和３年度</t>
    <rPh sb="0" eb="2">
      <t>レイワ</t>
    </rPh>
    <rPh sb="3" eb="5">
      <t>ネンド</t>
    </rPh>
    <rPh sb="4" eb="5">
      <t>ド</t>
    </rPh>
    <phoneticPr fontId="6"/>
  </si>
  <si>
    <t>令和４年度</t>
    <rPh sb="0" eb="2">
      <t>レイワ</t>
    </rPh>
    <rPh sb="3" eb="5">
      <t>ネンド</t>
    </rPh>
    <phoneticPr fontId="12"/>
  </si>
  <si>
    <t>令和３年度</t>
    <rPh sb="0" eb="2">
      <t>レイワ</t>
    </rPh>
    <rPh sb="3" eb="5">
      <t>ネンド</t>
    </rPh>
    <rPh sb="4" eb="5">
      <t>ド</t>
    </rPh>
    <phoneticPr fontId="12"/>
  </si>
  <si>
    <t>令和４年度</t>
    <rPh sb="0" eb="2">
      <t>レイワ</t>
    </rPh>
    <rPh sb="3" eb="5">
      <t>ネンド</t>
    </rPh>
    <phoneticPr fontId="3"/>
  </si>
  <si>
    <t>令和４年度　合計</t>
    <rPh sb="0" eb="2">
      <t>レイワ</t>
    </rPh>
    <rPh sb="3" eb="4">
      <t>トシ</t>
    </rPh>
    <rPh sb="4" eb="5">
      <t>ド</t>
    </rPh>
    <rPh sb="6" eb="8">
      <t>ゴウケイ</t>
    </rPh>
    <phoneticPr fontId="3"/>
  </si>
  <si>
    <t>令和４年度</t>
    <rPh sb="0" eb="2">
      <t>レイワ</t>
    </rPh>
    <rPh sb="3" eb="4">
      <t>ネン</t>
    </rPh>
    <rPh sb="4" eb="5">
      <t>ド</t>
    </rPh>
    <phoneticPr fontId="3"/>
  </si>
  <si>
    <t>令和４年度</t>
    <rPh sb="0" eb="2">
      <t>レイワ</t>
    </rPh>
    <rPh sb="3" eb="5">
      <t>ネンド</t>
    </rPh>
    <phoneticPr fontId="14"/>
  </si>
  <si>
    <t>令和４年度</t>
    <rPh sb="0" eb="2">
      <t>レイワ</t>
    </rPh>
    <rPh sb="3" eb="5">
      <t>ネンド</t>
    </rPh>
    <phoneticPr fontId="7"/>
  </si>
  <si>
    <t>※人口は国勢調査を基準とした推計値</t>
    <phoneticPr fontId="3"/>
  </si>
  <si>
    <t>令和４年度</t>
    <rPh sb="0" eb="2">
      <t>レイワ</t>
    </rPh>
    <rPh sb="3" eb="5">
      <t>ネンド</t>
    </rPh>
    <phoneticPr fontId="15"/>
  </si>
  <si>
    <t>総台数（台）</t>
    <rPh sb="0" eb="1">
      <t>ソウ</t>
    </rPh>
    <rPh sb="1" eb="3">
      <t>ダイスウ</t>
    </rPh>
    <rPh sb="4" eb="5">
      <t>ダイ</t>
    </rPh>
    <phoneticPr fontId="3"/>
  </si>
  <si>
    <t>税額（千円）</t>
    <phoneticPr fontId="3"/>
  </si>
  <si>
    <t>差　引　増　減</t>
    <phoneticPr fontId="3"/>
  </si>
  <si>
    <t>差　引　増　減</t>
    <phoneticPr fontId="3"/>
  </si>
  <si>
    <t>前年度総台数対比（％）</t>
    <rPh sb="0" eb="3">
      <t>ゼンネンド</t>
    </rPh>
    <rPh sb="3" eb="4">
      <t>ソウ</t>
    </rPh>
    <rPh sb="4" eb="6">
      <t>ダイスウ</t>
    </rPh>
    <rPh sb="6" eb="8">
      <t>タイヒ</t>
    </rPh>
    <phoneticPr fontId="3"/>
  </si>
  <si>
    <t>軽自動車（新車・中古車）の取得に対し取得価格の０．５％、１．０％、２．０％</t>
    <rPh sb="0" eb="4">
      <t>ケイジドウシャ</t>
    </rPh>
    <rPh sb="5" eb="7">
      <t>シンシャ</t>
    </rPh>
    <rPh sb="8" eb="11">
      <t>チュウコシャ</t>
    </rPh>
    <rPh sb="13" eb="15">
      <t>シュトク</t>
    </rPh>
    <rPh sb="16" eb="17">
      <t>タイ</t>
    </rPh>
    <phoneticPr fontId="3"/>
  </si>
  <si>
    <t>前年度税額対比（％）</t>
    <rPh sb="3" eb="5">
      <t>ゼイガク</t>
    </rPh>
    <phoneticPr fontId="3"/>
  </si>
  <si>
    <t>種  別  割(千円)</t>
    <phoneticPr fontId="3"/>
  </si>
  <si>
    <t>合　　  計(千円）</t>
    <phoneticPr fontId="3"/>
  </si>
  <si>
    <t>－</t>
    <phoneticPr fontId="12"/>
  </si>
  <si>
    <t>令和３年度特別徴収課税のうち
令和４年度調定となる額　②</t>
    <rPh sb="0" eb="2">
      <t>レイワ</t>
    </rPh>
    <rPh sb="3" eb="5">
      <t>ネンド</t>
    </rPh>
    <rPh sb="5" eb="7">
      <t>トクベツ</t>
    </rPh>
    <rPh sb="15" eb="17">
      <t>レイワ</t>
    </rPh>
    <phoneticPr fontId="6"/>
  </si>
  <si>
    <t>令和４年度特別徴収課税のうち
令和５年度調定となる額　③</t>
    <rPh sb="0" eb="2">
      <t>レイワ</t>
    </rPh>
    <rPh sb="15" eb="17">
      <t>レイワ</t>
    </rPh>
    <phoneticPr fontId="6"/>
  </si>
  <si>
    <t>　　　から令和３年３月３１日に延長され、令和３年度税制改正により、令和３年１２月３１日まで再度延長された。</t>
    <phoneticPr fontId="3"/>
  </si>
  <si>
    <t>　　・排出ガス性能及び燃費性能に優れた環境負荷の小さい４輪車等の新車について、取得した当該年度の翌年度分の軽自動車税（種別割）に限り、その車種や達成基準度に応じて７５％、５０％、２５％のグリーン化特例（軽課）が適用される。</t>
    <rPh sb="3" eb="5">
      <t>ハイシュツ</t>
    </rPh>
    <rPh sb="7" eb="9">
      <t>セイノウ</t>
    </rPh>
    <rPh sb="9" eb="10">
      <t>オヨ</t>
    </rPh>
    <rPh sb="11" eb="13">
      <t>ネンピ</t>
    </rPh>
    <rPh sb="13" eb="15">
      <t>セイノウ</t>
    </rPh>
    <rPh sb="16" eb="17">
      <t>スグ</t>
    </rPh>
    <rPh sb="19" eb="21">
      <t>カンキョウ</t>
    </rPh>
    <rPh sb="21" eb="23">
      <t>フカ</t>
    </rPh>
    <rPh sb="24" eb="25">
      <t>チイ</t>
    </rPh>
    <rPh sb="28" eb="29">
      <t>リン</t>
    </rPh>
    <rPh sb="29" eb="30">
      <t>シャ</t>
    </rPh>
    <rPh sb="30" eb="31">
      <t>トウ</t>
    </rPh>
    <rPh sb="32" eb="34">
      <t>シンシャ</t>
    </rPh>
    <rPh sb="39" eb="41">
      <t>シュトク</t>
    </rPh>
    <rPh sb="43" eb="45">
      <t>トウガイ</t>
    </rPh>
    <rPh sb="45" eb="47">
      <t>ネンド</t>
    </rPh>
    <rPh sb="48" eb="51">
      <t>ヨクネンド</t>
    </rPh>
    <rPh sb="51" eb="52">
      <t>ブン</t>
    </rPh>
    <rPh sb="53" eb="57">
      <t>ケイジドウシャ</t>
    </rPh>
    <rPh sb="57" eb="58">
      <t>ゼイ</t>
    </rPh>
    <rPh sb="59" eb="61">
      <t>シュベツ</t>
    </rPh>
    <rPh sb="61" eb="62">
      <t>ワリ</t>
    </rPh>
    <rPh sb="64" eb="65">
      <t>カギ</t>
    </rPh>
    <rPh sb="72" eb="74">
      <t>タッセイ</t>
    </rPh>
    <rPh sb="74" eb="76">
      <t>キジュン</t>
    </rPh>
    <rPh sb="76" eb="77">
      <t>ド</t>
    </rPh>
    <rPh sb="78" eb="79">
      <t>オウ</t>
    </rPh>
    <rPh sb="97" eb="98">
      <t>カ</t>
    </rPh>
    <rPh sb="98" eb="100">
      <t>トクレイ</t>
    </rPh>
    <rPh sb="101" eb="102">
      <t>ケイ</t>
    </rPh>
    <rPh sb="102" eb="103">
      <t>カ</t>
    </rPh>
    <rPh sb="105" eb="107">
      <t>テキヨウ</t>
    </rPh>
    <phoneticPr fontId="3"/>
  </si>
  <si>
    <t>　　・令和元年１０月１日から令和２年９月３０日の間に取得した自家用乗用車に係る税率１％分を軽減する特例措置が講じられた。さらに、新型コロナウイルス感染症緊急経済対策における税制上の措置として、特例措置の適用期限が令和２年９月３０日</t>
    <rPh sb="3" eb="5">
      <t>レイワ</t>
    </rPh>
    <rPh sb="5" eb="7">
      <t>ガンネン</t>
    </rPh>
    <rPh sb="9" eb="10">
      <t>ツキ</t>
    </rPh>
    <rPh sb="11" eb="12">
      <t>ヒ</t>
    </rPh>
    <rPh sb="14" eb="16">
      <t>レイワ</t>
    </rPh>
    <rPh sb="17" eb="18">
      <t>ネン</t>
    </rPh>
    <rPh sb="19" eb="20">
      <t>ツキ</t>
    </rPh>
    <rPh sb="22" eb="23">
      <t>ヒ</t>
    </rPh>
    <rPh sb="24" eb="25">
      <t>アイダ</t>
    </rPh>
    <rPh sb="26" eb="28">
      <t>シュトク</t>
    </rPh>
    <rPh sb="30" eb="33">
      <t>ジカヨウ</t>
    </rPh>
    <rPh sb="33" eb="36">
      <t>ジョウヨウシャ</t>
    </rPh>
    <rPh sb="37" eb="38">
      <t>カカ</t>
    </rPh>
    <rPh sb="39" eb="41">
      <t>ゼイリツ</t>
    </rPh>
    <rPh sb="43" eb="44">
      <t>ブン</t>
    </rPh>
    <rPh sb="45" eb="47">
      <t>ケイゲン</t>
    </rPh>
    <rPh sb="49" eb="51">
      <t>トクレイ</t>
    </rPh>
    <rPh sb="51" eb="53">
      <t>ソチ</t>
    </rPh>
    <rPh sb="54" eb="55">
      <t>コウ</t>
    </rPh>
    <rPh sb="64" eb="66">
      <t>シンガタ</t>
    </rPh>
    <rPh sb="73" eb="76">
      <t>カンセンショウ</t>
    </rPh>
    <rPh sb="76" eb="78">
      <t>キンキュウ</t>
    </rPh>
    <rPh sb="78" eb="80">
      <t>ケイザイ</t>
    </rPh>
    <rPh sb="80" eb="82">
      <t>タイサク</t>
    </rPh>
    <rPh sb="86" eb="89">
      <t>ゼイセイジョウ</t>
    </rPh>
    <rPh sb="90" eb="92">
      <t>ソチ</t>
    </rPh>
    <rPh sb="96" eb="98">
      <t>トクレイ</t>
    </rPh>
    <rPh sb="98" eb="100">
      <t>ソチ</t>
    </rPh>
    <rPh sb="101" eb="103">
      <t>テキヨウ</t>
    </rPh>
    <rPh sb="103" eb="105">
      <t>キゲン</t>
    </rPh>
    <rPh sb="106" eb="108">
      <t>レイワ</t>
    </rPh>
    <rPh sb="111" eb="112">
      <t>ガツ</t>
    </rPh>
    <rPh sb="114" eb="115">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</si>
</sst>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quot;平成&quot;#&quot;年度&quot;"/>
    <numFmt numFmtId="177" formatCode="#,##0;&quot;△ &quot;#,##0"/>
    <numFmt numFmtId="178" formatCode="#,##0_);\(#,##0\)"/>
    <numFmt numFmtId="179" formatCode="#,##0.0"/>
    <numFmt numFmtId="180" formatCode="#,##0.0;[Red]\-#,##0.0"/>
    <numFmt numFmtId="181" formatCode="0.0%"/>
    <numFmt numFmtId="182" formatCode="0;&quot;△ &quot;0"/>
    <numFmt numFmtId="183" formatCode="0.00;&quot;△ &quot;0.00"/>
    <numFmt numFmtId="184" formatCode="#,##0;&quot;▲ &quot;#,##0"/>
    <numFmt numFmtId="185" formatCode="#,##0.00;&quot;▲ &quot;#,##0.00"/>
    <numFmt numFmtId="186" formatCode="#,##0.0;&quot;▲ &quot;#,##0.0"/>
    <numFmt numFmtId="187" formatCode="0.0_ "/>
    <numFmt numFmtId="188" formatCode="0.0;&quot;△ &quot;0.0"/>
    <numFmt numFmtId="189" formatCode="0.0"/>
    <numFmt numFmtId="190" formatCode="[$-411]General"/>
    <numFmt numFmtId="191" formatCode="_ * #,##0.0_ ;_ * \-#,##0.0_ ;_ * &quot;-&quot;?_ ;_ @_ "/>
    <numFmt numFmtId="192" formatCode="#,##0.0;&quot;△ &quot;#,##0.0"/>
  </numFmts>
  <fonts count="5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6"/>
      <name val="ＭＳ ゴシック"/>
      <family val="3"/>
      <charset val="128"/>
    </font>
    <font>
      <sz val="12"/>
      <name val="ＭＳ 明朝"/>
      <family val="1"/>
      <charset val="128"/>
    </font>
    <font>
      <sz val="6"/>
      <name val="ＭＳ Ｐ明朝"/>
      <family val="1"/>
      <charset val="128"/>
    </font>
    <font>
      <sz val="10"/>
      <name val="ＭＳ 明朝"/>
      <family val="1"/>
      <charset val="128"/>
    </font>
    <font>
      <sz val="14"/>
      <name val="ＭＳ 明朝"/>
      <family val="1"/>
      <charset val="128"/>
    </font>
    <font>
      <sz val="12"/>
      <name val="ＭＳ ゴシック"/>
      <family val="3"/>
      <charset val="128"/>
    </font>
    <font>
      <sz val="11"/>
      <name val="ＭＳ 明朝"/>
      <family val="1"/>
      <charset val="128"/>
    </font>
    <font>
      <sz val="9"/>
      <color indexed="81"/>
      <name val="ＭＳ Ｐゴシック"/>
      <family val="3"/>
      <charset val="128"/>
    </font>
    <font>
      <sz val="6"/>
      <name val="ＭＳ 明朝"/>
      <family val="1"/>
      <charset val="128"/>
    </font>
    <font>
      <sz val="11"/>
      <name val="ＭＳ Ｐゴシック"/>
      <family val="3"/>
      <charset val="128"/>
    </font>
    <font>
      <sz val="10"/>
      <color indexed="8"/>
      <name val="ＭＳ 明朝"/>
      <family val="1"/>
      <charset val="128"/>
    </font>
    <font>
      <sz val="12"/>
      <color indexed="39"/>
      <name val="ＭＳ ゴシック"/>
      <family val="3"/>
      <charset val="128"/>
    </font>
    <font>
      <sz val="16"/>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sz val="10"/>
      <name val="ＭＳ Ｐゴシック"/>
      <family val="2"/>
      <charset val="128"/>
    </font>
    <font>
      <sz val="11"/>
      <color theme="1"/>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theme="1"/>
      <name val="ＭＳ Ｐゴシック"/>
      <family val="2"/>
      <scheme val="minor"/>
    </font>
    <font>
      <sz val="11"/>
      <color indexed="62"/>
      <name val="ＭＳ Ｐゴシック"/>
      <family val="3"/>
      <charset val="128"/>
    </font>
    <font>
      <sz val="11"/>
      <color indexed="17"/>
      <name val="ＭＳ Ｐゴシック"/>
      <family val="3"/>
      <charset val="128"/>
    </font>
    <font>
      <b/>
      <sz val="9"/>
      <color indexed="81"/>
      <name val="ＭＳ Ｐゴシック"/>
      <family val="3"/>
      <charset val="128"/>
    </font>
    <font>
      <b/>
      <sz val="12"/>
      <color indexed="81"/>
      <name val="ＭＳ Ｐゴシック"/>
      <family val="3"/>
      <charset val="128"/>
    </font>
    <font>
      <sz val="11"/>
      <name val="ＭＳ ゴシック"/>
      <family val="3"/>
      <charset val="128"/>
    </font>
    <font>
      <sz val="10"/>
      <name val="ＭＳ ゴシック"/>
      <family val="3"/>
      <charset val="128"/>
    </font>
    <font>
      <b/>
      <sz val="14"/>
      <name val="ＭＳ ゴシック"/>
      <family val="3"/>
      <charset val="128"/>
    </font>
    <font>
      <sz val="12"/>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4"/>
      <color theme="1"/>
      <name val="ＭＳ 明朝"/>
      <family val="1"/>
      <charset val="128"/>
    </font>
    <font>
      <b/>
      <sz val="14"/>
      <color theme="1"/>
      <name val="ＭＳ ゴシック"/>
      <family val="3"/>
      <charset val="128"/>
    </font>
    <font>
      <sz val="10"/>
      <color theme="1"/>
      <name val="ＭＳ 明朝"/>
      <family val="1"/>
      <charset val="128"/>
    </font>
    <font>
      <sz val="16"/>
      <color theme="1"/>
      <name val="ＭＳ 明朝"/>
      <family val="1"/>
      <charset val="128"/>
    </font>
    <font>
      <sz val="13"/>
      <color theme="1"/>
      <name val="ＭＳ 明朝"/>
      <family val="1"/>
      <charset val="128"/>
    </font>
    <font>
      <b/>
      <sz val="20"/>
      <color theme="1"/>
      <name val="ＭＳ ゴシック"/>
      <family val="3"/>
      <charset val="128"/>
    </font>
    <font>
      <b/>
      <sz val="12"/>
      <color indexed="81"/>
      <name val="ＭＳ ゴシック"/>
      <family val="3"/>
      <charset val="128"/>
    </font>
    <font>
      <b/>
      <sz val="11"/>
      <color indexed="81"/>
      <name val="ＭＳ Ｐゴシック"/>
      <family val="3"/>
      <charset val="128"/>
    </font>
    <font>
      <b/>
      <sz val="20"/>
      <name val="ＭＳ ゴシック"/>
      <family val="3"/>
      <charset val="128"/>
    </font>
    <font>
      <sz val="13"/>
      <name val="ＭＳ 明朝"/>
      <family val="1"/>
      <charset val="128"/>
    </font>
  </fonts>
  <fills count="2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style="medium">
        <color indexed="64"/>
      </bottom>
      <diagonal/>
    </border>
    <border>
      <left style="double">
        <color indexed="64"/>
      </left>
      <right/>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double">
        <color indexed="64"/>
      </left>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medium">
        <color indexed="64"/>
      </right>
      <top style="medium">
        <color indexed="64"/>
      </top>
      <bottom style="dashed">
        <color indexed="64"/>
      </bottom>
      <diagonal/>
    </border>
    <border>
      <left/>
      <right/>
      <top/>
      <bottom style="dotted">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dotted">
        <color indexed="64"/>
      </top>
      <bottom style="thin">
        <color indexed="64"/>
      </bottom>
      <diagonal/>
    </border>
    <border>
      <left style="thin">
        <color indexed="64"/>
      </left>
      <right style="medium">
        <color indexed="64"/>
      </right>
      <top/>
      <bottom style="dashed">
        <color indexed="64"/>
      </bottom>
      <diagonal/>
    </border>
    <border>
      <left style="medium">
        <color indexed="64"/>
      </left>
      <right/>
      <top style="dotted">
        <color indexed="64"/>
      </top>
      <bottom style="dotted">
        <color indexed="64"/>
      </bottom>
      <diagonal/>
    </border>
  </borders>
  <cellStyleXfs count="115">
    <xf numFmtId="0" fontId="0" fillId="0" borderId="0"/>
    <xf numFmtId="9" fontId="2" fillId="0" borderId="0" applyFont="0" applyFill="0" applyBorder="0" applyAlignment="0" applyProtection="0"/>
    <xf numFmtId="38" fontId="2" fillId="0" borderId="0" applyFont="0" applyFill="0" applyBorder="0" applyAlignment="0" applyProtection="0"/>
    <xf numFmtId="0" fontId="5" fillId="0" borderId="0"/>
    <xf numFmtId="0" fontId="5" fillId="0" borderId="0"/>
    <xf numFmtId="0" fontId="13" fillId="0" borderId="0"/>
    <xf numFmtId="0" fontId="5"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38" fontId="2" fillId="0" borderId="0"/>
    <xf numFmtId="38" fontId="20" fillId="0" borderId="0" applyFill="0" applyBorder="0" applyAlignment="0" applyProtection="0"/>
    <xf numFmtId="190" fontId="21" fillId="0" borderId="0"/>
    <xf numFmtId="0" fontId="18" fillId="0" borderId="0"/>
    <xf numFmtId="0" fontId="2" fillId="0" borderId="0"/>
    <xf numFmtId="0" fontId="18" fillId="0" borderId="0"/>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21" borderId="0" applyNumberFormat="0" applyBorder="0" applyAlignment="0" applyProtection="0">
      <alignment vertical="center"/>
    </xf>
    <xf numFmtId="0" fontId="22" fillId="0" borderId="0" applyNumberFormat="0" applyFill="0" applyBorder="0" applyAlignment="0" applyProtection="0">
      <alignment vertical="center"/>
    </xf>
    <xf numFmtId="0" fontId="23" fillId="22" borderId="140" applyNumberFormat="0" applyAlignment="0" applyProtection="0">
      <alignment vertical="center"/>
    </xf>
    <xf numFmtId="0" fontId="24" fillId="23" borderId="0" applyNumberFormat="0" applyBorder="0" applyAlignment="0" applyProtection="0">
      <alignment vertical="center"/>
    </xf>
    <xf numFmtId="9" fontId="2" fillId="0" borderId="0"/>
    <xf numFmtId="9" fontId="20" fillId="0" borderId="0" applyFill="0" applyBorder="0" applyAlignment="0" applyProtection="0"/>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0" fontId="18" fillId="24" borderId="141" applyNumberFormat="0" applyFont="0" applyAlignment="0" applyProtection="0">
      <alignment vertical="center"/>
    </xf>
    <xf numFmtId="0" fontId="25" fillId="0" borderId="142" applyNumberFormat="0" applyFill="0" applyAlignment="0" applyProtection="0">
      <alignment vertical="center"/>
    </xf>
    <xf numFmtId="0" fontId="26" fillId="5" borderId="0" applyNumberFormat="0" applyBorder="0" applyAlignment="0" applyProtection="0">
      <alignment vertical="center"/>
    </xf>
    <xf numFmtId="0" fontId="27" fillId="25" borderId="143"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xf numFmtId="38" fontId="2" fillId="0" borderId="0"/>
    <xf numFmtId="38" fontId="20" fillId="0" borderId="0" applyFill="0" applyBorder="0" applyAlignment="0" applyProtection="0"/>
    <xf numFmtId="38" fontId="2" fillId="0" borderId="0"/>
    <xf numFmtId="38" fontId="20" fillId="0" borderId="0" applyFill="0" applyBorder="0" applyAlignment="0" applyProtection="0"/>
    <xf numFmtId="38" fontId="1" fillId="0" borderId="0" applyFont="0" applyFill="0" applyBorder="0" applyAlignment="0" applyProtection="0">
      <alignment vertical="center"/>
    </xf>
    <xf numFmtId="38" fontId="20" fillId="0" borderId="0" applyFill="0" applyBorder="0" applyAlignment="0" applyProtection="0"/>
    <xf numFmtId="38" fontId="29" fillId="0" borderId="0" applyFont="0" applyFill="0" applyBorder="0" applyAlignment="0" applyProtection="0"/>
    <xf numFmtId="3" fontId="5" fillId="0" borderId="0" applyFont="0" applyFill="0" applyBorder="0" applyAlignment="0" applyProtection="0"/>
    <xf numFmtId="38" fontId="2" fillId="0" borderId="0" applyFont="0" applyFill="0" applyBorder="0" applyAlignment="0" applyProtection="0"/>
    <xf numFmtId="3" fontId="5" fillId="0" borderId="0" applyFont="0" applyFill="0" applyBorder="0" applyAlignment="0" applyProtection="0"/>
    <xf numFmtId="38" fontId="29" fillId="0" borderId="0" applyFont="0" applyFill="0" applyBorder="0" applyAlignment="0" applyProtection="0"/>
    <xf numFmtId="38" fontId="10" fillId="0" borderId="0" applyFont="0" applyFill="0" applyBorder="0" applyAlignment="0" applyProtection="0"/>
    <xf numFmtId="0" fontId="30" fillId="0" borderId="144" applyNumberFormat="0" applyFill="0" applyAlignment="0" applyProtection="0">
      <alignment vertical="center"/>
    </xf>
    <xf numFmtId="0" fontId="31" fillId="0" borderId="145" applyNumberFormat="0" applyFill="0" applyAlignment="0" applyProtection="0">
      <alignment vertical="center"/>
    </xf>
    <xf numFmtId="0" fontId="32" fillId="0" borderId="146" applyNumberFormat="0" applyFill="0" applyAlignment="0" applyProtection="0">
      <alignment vertical="center"/>
    </xf>
    <xf numFmtId="0" fontId="32" fillId="0" borderId="0" applyNumberFormat="0" applyFill="0" applyBorder="0" applyAlignment="0" applyProtection="0">
      <alignment vertical="center"/>
    </xf>
    <xf numFmtId="0" fontId="33" fillId="0" borderId="147" applyNumberFormat="0" applyFill="0" applyAlignment="0" applyProtection="0">
      <alignment vertical="center"/>
    </xf>
    <xf numFmtId="0" fontId="34" fillId="25" borderId="148" applyNumberFormat="0" applyAlignment="0" applyProtection="0">
      <alignment vertical="center"/>
    </xf>
    <xf numFmtId="0" fontId="35" fillId="0" borderId="0" applyNumberFormat="0" applyFill="0" applyBorder="0" applyAlignment="0" applyProtection="0">
      <alignment vertical="center"/>
    </xf>
    <xf numFmtId="6" fontId="36" fillId="0" borderId="0" applyFont="0" applyFill="0" applyBorder="0" applyAlignment="0" applyProtection="0">
      <alignment vertical="center"/>
    </xf>
    <xf numFmtId="0" fontId="37" fillId="9" borderId="143" applyNumberFormat="0" applyAlignment="0" applyProtection="0">
      <alignment vertical="center"/>
    </xf>
    <xf numFmtId="0" fontId="3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5" fillId="0" borderId="0"/>
    <xf numFmtId="0" fontId="5"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xf numFmtId="0" fontId="29" fillId="0" borderId="0"/>
    <xf numFmtId="0" fontId="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9" fillId="0" borderId="0"/>
    <xf numFmtId="0" fontId="5" fillId="0" borderId="0"/>
    <xf numFmtId="0" fontId="5" fillId="0" borderId="0"/>
    <xf numFmtId="0" fontId="2" fillId="0" borderId="0"/>
    <xf numFmtId="0" fontId="1" fillId="0" borderId="0">
      <alignment vertical="center"/>
    </xf>
    <xf numFmtId="0" fontId="2" fillId="0" borderId="0">
      <alignment vertical="center"/>
    </xf>
    <xf numFmtId="0" fontId="2" fillId="0" borderId="0">
      <alignment vertical="center"/>
    </xf>
    <xf numFmtId="0" fontId="38" fillId="6" borderId="0" applyNumberFormat="0" applyBorder="0" applyAlignment="0" applyProtection="0">
      <alignment vertical="center"/>
    </xf>
  </cellStyleXfs>
  <cellXfs count="1344">
    <xf numFmtId="0" fontId="0" fillId="0" borderId="0" xfId="0"/>
    <xf numFmtId="0" fontId="9" fillId="0" borderId="0" xfId="4" applyFont="1" applyFill="1" applyAlignment="1">
      <alignment vertical="center"/>
    </xf>
    <xf numFmtId="38" fontId="5" fillId="0" borderId="0" xfId="2" applyFont="1" applyFill="1" applyBorder="1" applyAlignment="1">
      <alignment vertical="center"/>
    </xf>
    <xf numFmtId="38" fontId="5" fillId="0" borderId="0" xfId="2" applyFont="1" applyFill="1" applyAlignment="1">
      <alignment horizontal="distributed" vertical="center"/>
    </xf>
    <xf numFmtId="180" fontId="5" fillId="0" borderId="0" xfId="2" applyNumberFormat="1" applyFont="1" applyFill="1" applyAlignment="1">
      <alignment horizontal="distributed" vertical="center"/>
    </xf>
    <xf numFmtId="0" fontId="5" fillId="0" borderId="0" xfId="4" applyFont="1" applyFill="1" applyAlignment="1">
      <alignment vertical="center"/>
    </xf>
    <xf numFmtId="0" fontId="5" fillId="0" borderId="0" xfId="6" applyFont="1" applyFill="1" applyAlignment="1">
      <alignment horizontal="distributed" vertical="center"/>
    </xf>
    <xf numFmtId="183" fontId="5" fillId="0" borderId="0" xfId="4" applyNumberFormat="1" applyFont="1" applyFill="1" applyAlignment="1">
      <alignment vertical="center"/>
    </xf>
    <xf numFmtId="38" fontId="5" fillId="2" borderId="46" xfId="2" applyFont="1" applyFill="1" applyBorder="1" applyAlignment="1">
      <alignment vertical="center"/>
    </xf>
    <xf numFmtId="177" fontId="5" fillId="2" borderId="67" xfId="2" applyNumberFormat="1" applyFont="1" applyFill="1" applyBorder="1" applyAlignment="1">
      <alignment vertical="center"/>
    </xf>
    <xf numFmtId="177" fontId="5" fillId="2" borderId="70" xfId="2" applyNumberFormat="1" applyFont="1" applyFill="1" applyBorder="1" applyAlignment="1">
      <alignment vertical="center"/>
    </xf>
    <xf numFmtId="38" fontId="5" fillId="2" borderId="79" xfId="2" applyFont="1" applyFill="1" applyBorder="1" applyAlignment="1" applyProtection="1">
      <alignment vertical="center"/>
      <protection locked="0"/>
    </xf>
    <xf numFmtId="177" fontId="5" fillId="2" borderId="73" xfId="2" applyNumberFormat="1" applyFont="1" applyFill="1" applyBorder="1" applyAlignment="1">
      <alignment vertical="center"/>
    </xf>
    <xf numFmtId="180" fontId="5" fillId="2" borderId="88" xfId="2" applyNumberFormat="1" applyFont="1" applyFill="1" applyBorder="1" applyAlignment="1">
      <alignment vertical="center"/>
    </xf>
    <xf numFmtId="38" fontId="5" fillId="2" borderId="0" xfId="2" applyFont="1" applyFill="1" applyAlignment="1">
      <alignment horizontal="distributed" vertical="center"/>
    </xf>
    <xf numFmtId="0" fontId="5" fillId="0" borderId="5" xfId="6" applyFont="1" applyFill="1" applyBorder="1" applyAlignment="1">
      <alignment horizontal="centerContinuous" vertical="center"/>
    </xf>
    <xf numFmtId="0" fontId="5" fillId="0" borderId="4" xfId="6" applyFont="1" applyFill="1" applyBorder="1" applyAlignment="1">
      <alignment horizontal="centerContinuous" vertical="center"/>
    </xf>
    <xf numFmtId="0" fontId="5" fillId="0" borderId="51" xfId="6" applyFont="1" applyFill="1" applyBorder="1" applyAlignment="1">
      <alignment horizontal="right" vertical="center"/>
    </xf>
    <xf numFmtId="0" fontId="5" fillId="0" borderId="52" xfId="6" applyFont="1" applyFill="1" applyBorder="1" applyAlignment="1">
      <alignment horizontal="right" vertical="center"/>
    </xf>
    <xf numFmtId="0" fontId="5" fillId="0" borderId="53" xfId="6" applyFont="1" applyFill="1" applyBorder="1" applyAlignment="1">
      <alignment horizontal="right" vertical="center"/>
    </xf>
    <xf numFmtId="0" fontId="5" fillId="0" borderId="10" xfId="6" applyFont="1" applyFill="1" applyBorder="1" applyAlignment="1">
      <alignment horizontal="right" vertical="center"/>
    </xf>
    <xf numFmtId="0" fontId="5" fillId="2" borderId="87" xfId="6" applyFont="1" applyFill="1" applyBorder="1" applyAlignment="1">
      <alignment horizontal="distributed" vertical="center"/>
    </xf>
    <xf numFmtId="0" fontId="5" fillId="2" borderId="46" xfId="6" applyFont="1" applyFill="1" applyBorder="1" applyAlignment="1">
      <alignment horizontal="centerContinuous" vertical="center"/>
    </xf>
    <xf numFmtId="0" fontId="5" fillId="2" borderId="66" xfId="6" applyFont="1" applyFill="1" applyBorder="1" applyAlignment="1">
      <alignment horizontal="centerContinuous" vertical="center"/>
    </xf>
    <xf numFmtId="38" fontId="5" fillId="2" borderId="70" xfId="2" applyFont="1" applyFill="1" applyBorder="1" applyAlignment="1">
      <alignment vertical="center"/>
    </xf>
    <xf numFmtId="188" fontId="5" fillId="2" borderId="87" xfId="2" applyNumberFormat="1" applyFont="1" applyFill="1" applyBorder="1" applyAlignment="1">
      <alignment vertical="center"/>
    </xf>
    <xf numFmtId="188" fontId="5" fillId="2" borderId="87" xfId="2" applyNumberFormat="1" applyFont="1" applyFill="1" applyBorder="1" applyAlignment="1" applyProtection="1">
      <alignment vertical="center"/>
      <protection locked="0"/>
    </xf>
    <xf numFmtId="38" fontId="5" fillId="2" borderId="73" xfId="2" applyFont="1" applyFill="1" applyBorder="1" applyAlignment="1" applyProtection="1">
      <alignment vertical="center"/>
      <protection locked="0"/>
    </xf>
    <xf numFmtId="188" fontId="5" fillId="2" borderId="88" xfId="2" applyNumberFormat="1" applyFont="1" applyFill="1" applyBorder="1" applyAlignment="1">
      <alignment vertical="center"/>
    </xf>
    <xf numFmtId="177" fontId="5" fillId="2" borderId="58" xfId="2" applyNumberFormat="1" applyFont="1" applyFill="1" applyBorder="1" applyAlignment="1">
      <alignment vertical="center"/>
    </xf>
    <xf numFmtId="180" fontId="5" fillId="2" borderId="14" xfId="2" applyNumberFormat="1" applyFont="1" applyFill="1" applyBorder="1" applyAlignment="1">
      <alignment vertical="center"/>
    </xf>
    <xf numFmtId="177" fontId="5" fillId="2" borderId="69" xfId="2" applyNumberFormat="1" applyFont="1" applyFill="1" applyBorder="1" applyAlignment="1">
      <alignment vertical="center"/>
    </xf>
    <xf numFmtId="177" fontId="5" fillId="2" borderId="62" xfId="2" applyNumberFormat="1" applyFont="1" applyFill="1" applyBorder="1" applyAlignment="1">
      <alignment vertical="center"/>
    </xf>
    <xf numFmtId="180" fontId="5" fillId="2" borderId="15" xfId="2" applyNumberFormat="1" applyFont="1" applyFill="1" applyBorder="1" applyAlignment="1">
      <alignment vertical="center"/>
    </xf>
    <xf numFmtId="177" fontId="5" fillId="2" borderId="87" xfId="2" applyNumberFormat="1" applyFont="1" applyFill="1" applyBorder="1" applyAlignment="1">
      <alignment vertical="center"/>
    </xf>
    <xf numFmtId="180" fontId="5" fillId="2" borderId="89" xfId="2" applyNumberFormat="1" applyFont="1" applyFill="1" applyBorder="1" applyAlignment="1">
      <alignment vertical="center"/>
    </xf>
    <xf numFmtId="177" fontId="5" fillId="2" borderId="88" xfId="2" applyNumberFormat="1" applyFont="1" applyFill="1" applyBorder="1" applyAlignment="1">
      <alignment vertical="center"/>
    </xf>
    <xf numFmtId="180" fontId="5" fillId="2" borderId="98" xfId="2" applyNumberFormat="1" applyFont="1" applyFill="1" applyBorder="1" applyAlignment="1">
      <alignment vertical="center"/>
    </xf>
    <xf numFmtId="0" fontId="5" fillId="2" borderId="0" xfId="6" applyFont="1" applyFill="1" applyAlignment="1">
      <alignment horizontal="distributed" vertical="center"/>
    </xf>
    <xf numFmtId="180" fontId="5" fillId="2" borderId="0" xfId="2" applyNumberFormat="1" applyFont="1" applyFill="1" applyAlignment="1">
      <alignment horizontal="distributed" vertical="center"/>
    </xf>
    <xf numFmtId="38" fontId="5" fillId="2" borderId="0" xfId="2" applyFont="1" applyFill="1" applyBorder="1" applyAlignment="1">
      <alignment vertical="center"/>
    </xf>
    <xf numFmtId="177" fontId="5" fillId="2" borderId="94" xfId="2" applyNumberFormat="1" applyFont="1" applyFill="1" applyBorder="1" applyAlignment="1">
      <alignment vertical="center"/>
    </xf>
    <xf numFmtId="177" fontId="5" fillId="2" borderId="95" xfId="2" applyNumberFormat="1" applyFont="1" applyFill="1" applyBorder="1" applyAlignment="1">
      <alignment vertical="center"/>
    </xf>
    <xf numFmtId="180" fontId="5" fillId="2" borderId="97" xfId="2" applyNumberFormat="1" applyFont="1" applyFill="1" applyBorder="1" applyAlignment="1">
      <alignment vertical="center"/>
    </xf>
    <xf numFmtId="0" fontId="5" fillId="2" borderId="0" xfId="4" applyFont="1" applyFill="1" applyAlignment="1">
      <alignment vertical="center"/>
    </xf>
    <xf numFmtId="0" fontId="5" fillId="2" borderId="30" xfId="4" applyFont="1" applyFill="1" applyBorder="1" applyAlignment="1">
      <alignment horizontal="center" vertical="center"/>
    </xf>
    <xf numFmtId="0" fontId="5" fillId="2" borderId="11" xfId="4" applyFont="1" applyFill="1" applyBorder="1" applyAlignment="1">
      <alignment horizontal="distributed" vertical="center"/>
    </xf>
    <xf numFmtId="0" fontId="5" fillId="2" borderId="108" xfId="4" applyFont="1" applyFill="1" applyBorder="1" applyAlignment="1">
      <alignment horizontal="distributed" vertical="center"/>
    </xf>
    <xf numFmtId="0" fontId="5" fillId="2" borderId="25" xfId="4" applyFont="1" applyFill="1" applyBorder="1" applyAlignment="1">
      <alignment horizontal="distributed" vertical="center"/>
    </xf>
    <xf numFmtId="0" fontId="5" fillId="2" borderId="53" xfId="4" applyFont="1" applyFill="1" applyBorder="1" applyAlignment="1">
      <alignment horizontal="distributed" vertical="center"/>
    </xf>
    <xf numFmtId="0" fontId="7" fillId="2" borderId="0" xfId="4" applyFont="1" applyFill="1" applyAlignment="1">
      <alignment horizontal="right"/>
    </xf>
    <xf numFmtId="0" fontId="7" fillId="2" borderId="0" xfId="4" applyFont="1" applyFill="1" applyAlignment="1">
      <alignment vertical="center"/>
    </xf>
    <xf numFmtId="0" fontId="5" fillId="2" borderId="0" xfId="6" applyFont="1" applyFill="1" applyAlignment="1">
      <alignment horizontal="left" vertical="center"/>
    </xf>
    <xf numFmtId="0" fontId="5" fillId="0" borderId="0" xfId="6" applyFont="1" applyFill="1" applyAlignment="1">
      <alignment horizontal="left" vertical="center"/>
    </xf>
    <xf numFmtId="0" fontId="7" fillId="2" borderId="0" xfId="4" applyFont="1" applyFill="1" applyAlignment="1">
      <alignment horizontal="right" vertical="center"/>
    </xf>
    <xf numFmtId="38" fontId="2" fillId="2" borderId="0" xfId="2" applyFont="1" applyFill="1" applyAlignment="1">
      <alignment vertical="center"/>
    </xf>
    <xf numFmtId="38" fontId="2" fillId="0" borderId="0" xfId="2" applyFont="1" applyFill="1" applyAlignment="1">
      <alignment vertical="center"/>
    </xf>
    <xf numFmtId="38" fontId="2" fillId="0" borderId="0" xfId="2" applyFont="1" applyAlignment="1">
      <alignment vertical="center"/>
    </xf>
    <xf numFmtId="0" fontId="5" fillId="0" borderId="44" xfId="6" applyFont="1" applyFill="1" applyBorder="1" applyAlignment="1">
      <alignment horizontal="center" vertical="center"/>
    </xf>
    <xf numFmtId="0" fontId="5" fillId="0" borderId="49" xfId="6" applyFont="1" applyFill="1" applyBorder="1" applyAlignment="1">
      <alignment horizontal="center" vertical="center"/>
    </xf>
    <xf numFmtId="0" fontId="5" fillId="0" borderId="50" xfId="6" applyFont="1" applyFill="1" applyBorder="1" applyAlignment="1">
      <alignment horizontal="center" vertical="center"/>
    </xf>
    <xf numFmtId="0" fontId="5" fillId="2" borderId="58" xfId="6" applyFont="1" applyFill="1" applyBorder="1" applyAlignment="1">
      <alignment horizontal="center" vertical="center"/>
    </xf>
    <xf numFmtId="0" fontId="5" fillId="2" borderId="62" xfId="6" applyFont="1" applyFill="1" applyBorder="1" applyAlignment="1">
      <alignment horizontal="center" vertical="center"/>
    </xf>
    <xf numFmtId="0" fontId="5" fillId="2" borderId="58" xfId="6" applyFont="1" applyFill="1" applyBorder="1" applyAlignment="1">
      <alignment horizontal="center" vertical="center" wrapText="1"/>
    </xf>
    <xf numFmtId="0" fontId="5" fillId="2" borderId="50" xfId="4" applyFont="1" applyFill="1" applyBorder="1" applyAlignment="1">
      <alignment horizontal="center" vertical="center"/>
    </xf>
    <xf numFmtId="0" fontId="5" fillId="2" borderId="37" xfId="4" applyFont="1" applyFill="1" applyBorder="1" applyAlignment="1">
      <alignment horizontal="center" vertical="center"/>
    </xf>
    <xf numFmtId="0" fontId="5" fillId="2" borderId="106" xfId="4" applyFont="1" applyFill="1" applyBorder="1" applyAlignment="1">
      <alignment horizontal="center" vertical="center"/>
    </xf>
    <xf numFmtId="0" fontId="7" fillId="2" borderId="52" xfId="4" applyFont="1" applyFill="1" applyBorder="1" applyAlignment="1">
      <alignment horizontal="center" vertical="center"/>
    </xf>
    <xf numFmtId="0" fontId="5" fillId="2" borderId="53" xfId="4" applyFont="1" applyFill="1" applyBorder="1" applyAlignment="1">
      <alignment horizontal="center" vertical="center"/>
    </xf>
    <xf numFmtId="0" fontId="10" fillId="2" borderId="7" xfId="4" applyFont="1" applyFill="1" applyBorder="1" applyAlignment="1">
      <alignment vertical="center"/>
    </xf>
    <xf numFmtId="0" fontId="10" fillId="2" borderId="110" xfId="4" applyFont="1" applyFill="1" applyBorder="1" applyAlignment="1">
      <alignment vertical="center"/>
    </xf>
    <xf numFmtId="0" fontId="10" fillId="2" borderId="37" xfId="4" applyFont="1" applyFill="1" applyBorder="1" applyAlignment="1">
      <alignment vertical="center"/>
    </xf>
    <xf numFmtId="0" fontId="10" fillId="2" borderId="39" xfId="4" applyFont="1" applyFill="1" applyBorder="1" applyAlignment="1">
      <alignment vertical="center"/>
    </xf>
    <xf numFmtId="0" fontId="10" fillId="2" borderId="35" xfId="4" applyFont="1" applyFill="1" applyBorder="1" applyAlignment="1">
      <alignment vertical="center"/>
    </xf>
    <xf numFmtId="0" fontId="10" fillId="2" borderId="11" xfId="4" applyFont="1" applyFill="1" applyBorder="1" applyAlignment="1">
      <alignment vertical="center"/>
    </xf>
    <xf numFmtId="0" fontId="10" fillId="2" borderId="86" xfId="4" applyFont="1" applyFill="1" applyBorder="1" applyAlignment="1">
      <alignment horizontal="distributed" vertical="center" indent="1"/>
    </xf>
    <xf numFmtId="0" fontId="10" fillId="2" borderId="82" xfId="4" applyFont="1" applyFill="1" applyBorder="1" applyAlignment="1">
      <alignment horizontal="distributed" vertical="center" indent="1"/>
    </xf>
    <xf numFmtId="0" fontId="5" fillId="2" borderId="95" xfId="6" applyFont="1" applyFill="1" applyBorder="1" applyAlignment="1">
      <alignment horizontal="distributed" vertical="center" wrapText="1" indent="1"/>
    </xf>
    <xf numFmtId="0" fontId="44" fillId="2" borderId="0" xfId="6" applyFont="1" applyFill="1" applyAlignment="1">
      <alignment horizontal="left" vertical="center"/>
    </xf>
    <xf numFmtId="0" fontId="44" fillId="2" borderId="31" xfId="6" applyFont="1" applyFill="1" applyBorder="1" applyAlignment="1">
      <alignment horizontal="left" vertical="center"/>
    </xf>
    <xf numFmtId="0" fontId="44" fillId="0" borderId="0" xfId="6" applyFont="1" applyFill="1" applyAlignment="1">
      <alignment horizontal="left" vertical="center"/>
    </xf>
    <xf numFmtId="0" fontId="44" fillId="2" borderId="0" xfId="6" applyFont="1" applyFill="1" applyBorder="1" applyAlignment="1">
      <alignment horizontal="left" vertical="center"/>
    </xf>
    <xf numFmtId="0" fontId="44" fillId="2" borderId="0" xfId="3" applyFont="1" applyFill="1" applyBorder="1" applyAlignment="1">
      <alignment horizontal="left" vertical="center"/>
    </xf>
    <xf numFmtId="3" fontId="48" fillId="2" borderId="0" xfId="6" applyNumberFormat="1" applyFont="1" applyFill="1" applyBorder="1" applyAlignment="1">
      <alignment horizontal="left" vertical="center"/>
    </xf>
    <xf numFmtId="0" fontId="44" fillId="2" borderId="98" xfId="6" applyFont="1" applyFill="1" applyBorder="1" applyAlignment="1">
      <alignment horizontal="center" vertical="center"/>
    </xf>
    <xf numFmtId="0" fontId="44" fillId="2" borderId="98" xfId="6" applyFont="1" applyFill="1" applyBorder="1" applyAlignment="1">
      <alignment horizontal="center" vertical="center" wrapText="1" shrinkToFit="1"/>
    </xf>
    <xf numFmtId="0" fontId="44" fillId="2" borderId="65" xfId="6" applyFont="1" applyFill="1" applyBorder="1" applyAlignment="1">
      <alignment horizontal="center" vertical="center" wrapText="1"/>
    </xf>
    <xf numFmtId="0" fontId="44" fillId="2" borderId="48" xfId="6" applyFont="1" applyFill="1" applyBorder="1" applyAlignment="1">
      <alignment horizontal="center" vertical="center" wrapText="1"/>
    </xf>
    <xf numFmtId="0" fontId="44" fillId="2" borderId="98" xfId="6" applyFont="1" applyFill="1" applyBorder="1" applyAlignment="1">
      <alignment horizontal="center" vertical="center" wrapText="1"/>
    </xf>
    <xf numFmtId="3" fontId="48" fillId="2" borderId="6" xfId="6" applyNumberFormat="1" applyFont="1" applyFill="1" applyBorder="1" applyAlignment="1" applyProtection="1">
      <alignment horizontal="right" vertical="center"/>
      <protection locked="0"/>
    </xf>
    <xf numFmtId="178" fontId="48" fillId="2" borderId="103" xfId="6" applyNumberFormat="1" applyFont="1" applyFill="1" applyBorder="1" applyAlignment="1" applyProtection="1">
      <alignment horizontal="right" vertical="center"/>
      <protection locked="0"/>
    </xf>
    <xf numFmtId="3" fontId="48" fillId="2" borderId="28" xfId="6" applyNumberFormat="1" applyFont="1" applyFill="1" applyBorder="1" applyAlignment="1" applyProtection="1">
      <alignment horizontal="right" vertical="center"/>
      <protection locked="0"/>
    </xf>
    <xf numFmtId="3" fontId="48" fillId="2" borderId="35" xfId="6" applyNumberFormat="1" applyFont="1" applyFill="1" applyBorder="1" applyAlignment="1" applyProtection="1">
      <alignment horizontal="right" vertical="center"/>
      <protection locked="0"/>
    </xf>
    <xf numFmtId="3" fontId="48" fillId="2" borderId="35" xfId="6" applyNumberFormat="1" applyFont="1" applyFill="1" applyBorder="1" applyAlignment="1">
      <alignment horizontal="right" vertical="center"/>
    </xf>
    <xf numFmtId="3" fontId="48" fillId="2" borderId="103" xfId="6" applyNumberFormat="1" applyFont="1" applyFill="1" applyBorder="1" applyAlignment="1" applyProtection="1">
      <alignment horizontal="right" vertical="center"/>
      <protection locked="0"/>
    </xf>
    <xf numFmtId="0" fontId="44" fillId="2" borderId="149" xfId="6" applyFont="1" applyFill="1" applyBorder="1" applyAlignment="1">
      <alignment horizontal="distributed" vertical="center" indent="1"/>
    </xf>
    <xf numFmtId="3" fontId="48" fillId="2" borderId="0" xfId="6" applyNumberFormat="1" applyFont="1" applyFill="1" applyBorder="1" applyAlignment="1" applyProtection="1">
      <alignment horizontal="right" vertical="center"/>
      <protection locked="0"/>
    </xf>
    <xf numFmtId="3" fontId="48" fillId="2" borderId="39" xfId="6" applyNumberFormat="1" applyFont="1" applyFill="1" applyBorder="1" applyAlignment="1" applyProtection="1">
      <alignment horizontal="right" vertical="center"/>
      <protection locked="0"/>
    </xf>
    <xf numFmtId="3" fontId="48" fillId="2" borderId="39" xfId="6" applyNumberFormat="1" applyFont="1" applyFill="1" applyBorder="1" applyAlignment="1">
      <alignment horizontal="right" vertical="center"/>
    </xf>
    <xf numFmtId="3" fontId="48" fillId="2" borderId="150" xfId="6" applyNumberFormat="1" applyFont="1" applyFill="1" applyBorder="1" applyAlignment="1" applyProtection="1">
      <alignment horizontal="right" vertical="center"/>
      <protection locked="0"/>
    </xf>
    <xf numFmtId="3" fontId="48" fillId="2" borderId="43" xfId="6" applyNumberFormat="1" applyFont="1" applyFill="1" applyBorder="1" applyAlignment="1" applyProtection="1">
      <alignment horizontal="right" vertical="center"/>
      <protection locked="0"/>
    </xf>
    <xf numFmtId="3" fontId="48" fillId="2" borderId="42" xfId="6" applyNumberFormat="1" applyFont="1" applyFill="1" applyBorder="1" applyAlignment="1">
      <alignment horizontal="right" vertical="center"/>
    </xf>
    <xf numFmtId="3" fontId="48" fillId="2" borderId="43" xfId="6" applyNumberFormat="1" applyFont="1" applyFill="1" applyBorder="1" applyAlignment="1">
      <alignment horizontal="center" vertical="center"/>
    </xf>
    <xf numFmtId="3" fontId="48" fillId="2" borderId="85" xfId="6" applyNumberFormat="1" applyFont="1" applyFill="1" applyBorder="1" applyAlignment="1">
      <alignment horizontal="center" vertical="center"/>
    </xf>
    <xf numFmtId="3" fontId="48" fillId="2" borderId="42" xfId="6" applyNumberFormat="1" applyFont="1" applyFill="1" applyBorder="1" applyAlignment="1">
      <alignment horizontal="center" vertical="center"/>
    </xf>
    <xf numFmtId="3" fontId="48" fillId="2" borderId="103" xfId="6" applyNumberFormat="1" applyFont="1" applyFill="1" applyBorder="1" applyAlignment="1">
      <alignment horizontal="center" vertical="center"/>
    </xf>
    <xf numFmtId="3" fontId="48" fillId="2" borderId="28" xfId="6" applyNumberFormat="1" applyFont="1" applyFill="1" applyBorder="1" applyAlignment="1">
      <alignment horizontal="center" vertical="center"/>
    </xf>
    <xf numFmtId="3" fontId="48" fillId="2" borderId="35" xfId="6" applyNumberFormat="1" applyFont="1" applyFill="1" applyBorder="1" applyAlignment="1">
      <alignment horizontal="center" vertical="center"/>
    </xf>
    <xf numFmtId="178" fontId="48" fillId="2" borderId="10" xfId="6" applyNumberFormat="1" applyFont="1" applyFill="1" applyBorder="1" applyAlignment="1" applyProtection="1">
      <alignment horizontal="right" vertical="center"/>
    </xf>
    <xf numFmtId="0" fontId="44" fillId="2" borderId="89" xfId="6" applyFont="1" applyFill="1" applyBorder="1" applyAlignment="1">
      <alignment horizontal="center" vertical="center"/>
    </xf>
    <xf numFmtId="38" fontId="52" fillId="2" borderId="91" xfId="2" applyFont="1" applyFill="1" applyBorder="1" applyAlignment="1" applyProtection="1">
      <alignment vertical="center"/>
      <protection locked="0"/>
    </xf>
    <xf numFmtId="177" fontId="52" fillId="2" borderId="92" xfId="2" applyNumberFormat="1" applyFont="1" applyFill="1" applyBorder="1" applyAlignment="1">
      <alignment vertical="center"/>
    </xf>
    <xf numFmtId="180" fontId="52" fillId="2" borderId="93" xfId="2" applyNumberFormat="1" applyFont="1" applyFill="1" applyBorder="1" applyAlignment="1">
      <alignment horizontal="center" vertical="center"/>
    </xf>
    <xf numFmtId="177" fontId="52" fillId="2" borderId="81" xfId="2" applyNumberFormat="1" applyFont="1" applyFill="1" applyBorder="1" applyAlignment="1">
      <alignment vertical="center"/>
    </xf>
    <xf numFmtId="180" fontId="52" fillId="2" borderId="103" xfId="2" applyNumberFormat="1" applyFont="1" applyFill="1" applyBorder="1" applyAlignment="1">
      <alignment horizontal="center" vertical="center"/>
    </xf>
    <xf numFmtId="38" fontId="52" fillId="2" borderId="73" xfId="2" applyFont="1" applyFill="1" applyBorder="1" applyAlignment="1">
      <alignment vertical="center"/>
    </xf>
    <xf numFmtId="38" fontId="52" fillId="2" borderId="88" xfId="2" applyFont="1" applyFill="1" applyBorder="1" applyAlignment="1">
      <alignment vertical="center"/>
    </xf>
    <xf numFmtId="177" fontId="52" fillId="2" borderId="73" xfId="2" applyNumberFormat="1" applyFont="1" applyFill="1" applyBorder="1" applyAlignment="1">
      <alignment vertical="center"/>
    </xf>
    <xf numFmtId="177" fontId="52" fillId="2" borderId="88" xfId="2" applyNumberFormat="1" applyFont="1" applyFill="1" applyBorder="1" applyAlignment="1">
      <alignment vertical="center"/>
    </xf>
    <xf numFmtId="180" fontId="52" fillId="2" borderId="98" xfId="2" applyNumberFormat="1" applyFont="1" applyFill="1" applyBorder="1" applyAlignment="1">
      <alignment horizontal="center" vertical="center"/>
    </xf>
    <xf numFmtId="38" fontId="5" fillId="2" borderId="75" xfId="2" applyFont="1" applyFill="1" applyBorder="1" applyAlignment="1">
      <alignment vertical="center"/>
    </xf>
    <xf numFmtId="0" fontId="5" fillId="2" borderId="7" xfId="4" applyFont="1" applyFill="1" applyBorder="1" applyAlignment="1">
      <alignment horizontal="center" vertical="center"/>
    </xf>
    <xf numFmtId="0" fontId="5" fillId="2" borderId="11" xfId="4" applyFont="1" applyFill="1" applyBorder="1" applyAlignment="1">
      <alignment horizontal="center" vertical="center"/>
    </xf>
    <xf numFmtId="0" fontId="5" fillId="2" borderId="109" xfId="4" applyFont="1" applyFill="1" applyBorder="1" applyAlignment="1">
      <alignment horizontal="center" vertical="center"/>
    </xf>
    <xf numFmtId="0" fontId="5" fillId="2" borderId="107" xfId="4" applyFont="1" applyFill="1" applyBorder="1" applyAlignment="1">
      <alignment horizontal="center" vertical="center"/>
    </xf>
    <xf numFmtId="0" fontId="7" fillId="2" borderId="49" xfId="4" applyFont="1" applyFill="1" applyBorder="1" applyAlignment="1">
      <alignment horizontal="center" vertical="center"/>
    </xf>
    <xf numFmtId="177" fontId="5" fillId="2" borderId="46" xfId="2" applyNumberFormat="1" applyFont="1" applyFill="1" applyBorder="1" applyAlignment="1">
      <alignment vertical="center"/>
    </xf>
    <xf numFmtId="38" fontId="44" fillId="0" borderId="0" xfId="2" applyFont="1" applyAlignment="1">
      <alignment vertical="center"/>
    </xf>
    <xf numFmtId="38" fontId="53" fillId="2" borderId="13" xfId="2" applyFont="1" applyFill="1" applyBorder="1" applyAlignment="1">
      <alignment horizontal="distributed" vertical="center" indent="26"/>
    </xf>
    <xf numFmtId="38" fontId="44" fillId="2" borderId="2" xfId="2" applyFont="1" applyFill="1" applyBorder="1" applyAlignment="1">
      <alignment vertical="center"/>
    </xf>
    <xf numFmtId="0" fontId="21" fillId="2" borderId="22" xfId="0" applyFont="1" applyFill="1" applyBorder="1" applyAlignment="1">
      <alignment vertical="center"/>
    </xf>
    <xf numFmtId="38" fontId="44" fillId="2" borderId="4" xfId="2" applyFont="1" applyFill="1" applyBorder="1" applyAlignment="1">
      <alignment horizontal="centerContinuous" vertical="center"/>
    </xf>
    <xf numFmtId="38" fontId="44" fillId="2" borderId="32" xfId="2" applyFont="1" applyFill="1" applyBorder="1" applyAlignment="1">
      <alignment horizontal="centerContinuous" vertical="center"/>
    </xf>
    <xf numFmtId="180" fontId="44" fillId="2" borderId="5" xfId="2" applyNumberFormat="1" applyFont="1" applyFill="1" applyBorder="1" applyAlignment="1">
      <alignment horizontal="centerContinuous" vertical="center"/>
    </xf>
    <xf numFmtId="38" fontId="44" fillId="2" borderId="12" xfId="2" applyFont="1" applyFill="1" applyBorder="1" applyAlignment="1">
      <alignment vertical="center"/>
    </xf>
    <xf numFmtId="38" fontId="50" fillId="2" borderId="120" xfId="2" applyFont="1" applyFill="1" applyBorder="1" applyAlignment="1">
      <alignment horizontal="center" vertical="center"/>
    </xf>
    <xf numFmtId="38" fontId="50" fillId="2" borderId="47" xfId="2" applyFont="1" applyFill="1" applyBorder="1" applyAlignment="1">
      <alignment horizontal="center" vertical="center"/>
    </xf>
    <xf numFmtId="38" fontId="50" fillId="2" borderId="47" xfId="2" applyFont="1" applyFill="1" applyBorder="1" applyAlignment="1">
      <alignment horizontal="center" vertical="center" wrapText="1"/>
    </xf>
    <xf numFmtId="38" fontId="50" fillId="2" borderId="75" xfId="2" applyFont="1" applyFill="1" applyBorder="1" applyAlignment="1">
      <alignment horizontal="center" vertical="center" wrapText="1"/>
    </xf>
    <xf numFmtId="191" fontId="51" fillId="2" borderId="59" xfId="2" applyNumberFormat="1" applyFont="1" applyFill="1" applyBorder="1" applyAlignment="1">
      <alignment horizontal="center" vertical="center"/>
    </xf>
    <xf numFmtId="38" fontId="44" fillId="2" borderId="17" xfId="2" applyFont="1" applyFill="1" applyBorder="1" applyAlignment="1">
      <alignment vertical="center"/>
    </xf>
    <xf numFmtId="191" fontId="51" fillId="2" borderId="24" xfId="2" applyNumberFormat="1" applyFont="1" applyFill="1" applyBorder="1" applyAlignment="1">
      <alignment horizontal="center" vertical="center"/>
    </xf>
    <xf numFmtId="191" fontId="51" fillId="2" borderId="22" xfId="2" applyNumberFormat="1" applyFont="1" applyFill="1" applyBorder="1" applyAlignment="1">
      <alignment horizontal="center" vertical="center"/>
    </xf>
    <xf numFmtId="38" fontId="44" fillId="2" borderId="67" xfId="2" applyFont="1" applyFill="1" applyBorder="1" applyAlignment="1">
      <alignment vertical="center"/>
    </xf>
    <xf numFmtId="38" fontId="44" fillId="2" borderId="57" xfId="2" applyFont="1" applyFill="1" applyBorder="1" applyAlignment="1" applyProtection="1">
      <alignment vertical="center"/>
      <protection locked="0"/>
    </xf>
    <xf numFmtId="38" fontId="44" fillId="2" borderId="60" xfId="2" applyFont="1" applyFill="1" applyBorder="1" applyAlignment="1">
      <alignment vertical="center"/>
    </xf>
    <xf numFmtId="38" fontId="44" fillId="2" borderId="58" xfId="2" applyFont="1" applyFill="1" applyBorder="1" applyAlignment="1">
      <alignment vertical="center"/>
    </xf>
    <xf numFmtId="180" fontId="44" fillId="2" borderId="169" xfId="2" applyNumberFormat="1" applyFont="1" applyFill="1" applyBorder="1" applyAlignment="1">
      <alignment vertical="center"/>
    </xf>
    <xf numFmtId="38" fontId="44" fillId="0" borderId="0" xfId="2" applyFont="1" applyFill="1" applyAlignment="1">
      <alignment vertical="center"/>
    </xf>
    <xf numFmtId="38" fontId="44" fillId="2" borderId="132" xfId="2" applyFont="1" applyFill="1" applyBorder="1" applyAlignment="1">
      <alignment vertical="center"/>
    </xf>
    <xf numFmtId="191" fontId="51" fillId="2" borderId="132" xfId="2" applyNumberFormat="1" applyFont="1" applyFill="1" applyBorder="1" applyAlignment="1">
      <alignment horizontal="center" vertical="center"/>
    </xf>
    <xf numFmtId="191" fontId="51" fillId="2" borderId="136" xfId="2" applyNumberFormat="1" applyFont="1" applyFill="1" applyBorder="1" applyAlignment="1">
      <alignment horizontal="center" vertical="center"/>
    </xf>
    <xf numFmtId="38" fontId="44" fillId="2" borderId="68" xfId="2" applyFont="1" applyFill="1" applyBorder="1" applyAlignment="1">
      <alignment vertical="center"/>
    </xf>
    <xf numFmtId="38" fontId="44" fillId="2" borderId="59" xfId="2" applyFont="1" applyFill="1" applyBorder="1" applyAlignment="1" applyProtection="1">
      <alignment vertical="center"/>
      <protection locked="0"/>
    </xf>
    <xf numFmtId="191" fontId="51" fillId="2" borderId="96" xfId="2" applyNumberFormat="1" applyFont="1" applyFill="1" applyBorder="1" applyAlignment="1">
      <alignment horizontal="center" vertical="center"/>
    </xf>
    <xf numFmtId="38" fontId="44" fillId="2" borderId="19" xfId="2" applyFont="1" applyFill="1" applyBorder="1" applyAlignment="1">
      <alignment vertical="center"/>
    </xf>
    <xf numFmtId="191" fontId="51" fillId="2" borderId="61" xfId="2" applyNumberFormat="1" applyFont="1" applyFill="1" applyBorder="1" applyAlignment="1">
      <alignment horizontal="center" vertical="center"/>
    </xf>
    <xf numFmtId="191" fontId="51" fillId="2" borderId="19" xfId="2" applyNumberFormat="1" applyFont="1" applyFill="1" applyBorder="1" applyAlignment="1">
      <alignment horizontal="center" vertical="center"/>
    </xf>
    <xf numFmtId="191" fontId="51" fillId="2" borderId="139" xfId="2" applyNumberFormat="1" applyFont="1" applyFill="1" applyBorder="1" applyAlignment="1">
      <alignment horizontal="center" vertical="center"/>
    </xf>
    <xf numFmtId="38" fontId="44" fillId="2" borderId="69" xfId="2" applyFont="1" applyFill="1" applyBorder="1" applyAlignment="1">
      <alignment vertical="center"/>
    </xf>
    <xf numFmtId="38" fontId="44" fillId="2" borderId="61" xfId="2" applyFont="1" applyFill="1" applyBorder="1" applyAlignment="1" applyProtection="1">
      <alignment vertical="center"/>
      <protection locked="0"/>
    </xf>
    <xf numFmtId="38" fontId="44" fillId="2" borderId="62" xfId="2" applyFont="1" applyFill="1" applyBorder="1" applyAlignment="1">
      <alignment vertical="center"/>
    </xf>
    <xf numFmtId="191" fontId="51" fillId="2" borderId="70" xfId="2" applyNumberFormat="1" applyFont="1" applyFill="1" applyBorder="1" applyAlignment="1">
      <alignment horizontal="center" vertical="center"/>
    </xf>
    <xf numFmtId="191" fontId="51" fillId="2" borderId="134" xfId="2" applyNumberFormat="1" applyFont="1" applyFill="1" applyBorder="1" applyAlignment="1">
      <alignment horizontal="center" vertical="center"/>
    </xf>
    <xf numFmtId="191" fontId="51" fillId="2" borderId="170" xfId="2" applyNumberFormat="1" applyFont="1" applyFill="1" applyBorder="1" applyAlignment="1">
      <alignment horizontal="center" vertical="center"/>
    </xf>
    <xf numFmtId="38" fontId="44" fillId="2" borderId="70" xfId="2" applyFont="1" applyFill="1" applyBorder="1" applyAlignment="1">
      <alignment vertical="center"/>
    </xf>
    <xf numFmtId="38" fontId="44" fillId="2" borderId="41" xfId="2" applyFont="1" applyFill="1" applyBorder="1" applyAlignment="1">
      <alignment vertical="center"/>
    </xf>
    <xf numFmtId="38" fontId="44" fillId="2" borderId="130" xfId="2" applyFont="1" applyFill="1" applyBorder="1" applyAlignment="1" applyProtection="1">
      <alignment vertical="center"/>
      <protection locked="0"/>
    </xf>
    <xf numFmtId="38" fontId="44" fillId="2" borderId="131" xfId="2" applyFont="1" applyFill="1" applyBorder="1" applyAlignment="1">
      <alignment vertical="center"/>
    </xf>
    <xf numFmtId="38" fontId="44" fillId="2" borderId="72" xfId="2" applyFont="1" applyFill="1" applyBorder="1" applyAlignment="1">
      <alignment vertical="center"/>
    </xf>
    <xf numFmtId="38" fontId="44" fillId="2" borderId="133" xfId="2" applyFont="1" applyFill="1" applyBorder="1" applyAlignment="1">
      <alignment vertical="center"/>
    </xf>
    <xf numFmtId="38" fontId="44" fillId="2" borderId="151" xfId="2" applyFont="1" applyFill="1" applyBorder="1" applyAlignment="1">
      <alignment vertical="center"/>
    </xf>
    <xf numFmtId="38" fontId="44" fillId="2" borderId="85" xfId="2" applyFont="1" applyFill="1" applyBorder="1" applyAlignment="1" applyProtection="1">
      <alignment vertical="center"/>
      <protection locked="0"/>
    </xf>
    <xf numFmtId="38" fontId="44" fillId="0" borderId="86" xfId="2" applyFont="1" applyFill="1" applyBorder="1" applyAlignment="1">
      <alignment vertical="center"/>
    </xf>
    <xf numFmtId="38" fontId="44" fillId="2" borderId="64" xfId="2" applyFont="1" applyFill="1" applyBorder="1" applyAlignment="1">
      <alignment horizontal="center" vertical="center"/>
    </xf>
    <xf numFmtId="38" fontId="44" fillId="2" borderId="77" xfId="2" applyFont="1" applyFill="1" applyBorder="1" applyAlignment="1" applyProtection="1">
      <alignment vertical="center"/>
      <protection locked="0"/>
    </xf>
    <xf numFmtId="38" fontId="44" fillId="2" borderId="64" xfId="2" applyFont="1" applyFill="1" applyBorder="1" applyAlignment="1">
      <alignment vertical="center"/>
    </xf>
    <xf numFmtId="38" fontId="44" fillId="2" borderId="62" xfId="2" applyFont="1" applyFill="1" applyBorder="1" applyAlignment="1">
      <alignment horizontal="center" vertical="center"/>
    </xf>
    <xf numFmtId="38" fontId="44" fillId="2" borderId="139" xfId="2" applyFont="1" applyFill="1" applyBorder="1" applyAlignment="1">
      <alignment vertical="center"/>
    </xf>
    <xf numFmtId="180" fontId="44" fillId="2" borderId="91" xfId="2" applyNumberFormat="1" applyFont="1" applyFill="1" applyBorder="1" applyAlignment="1">
      <alignment vertical="center"/>
    </xf>
    <xf numFmtId="191" fontId="51" fillId="2" borderId="9" xfId="2" applyNumberFormat="1" applyFont="1" applyFill="1" applyBorder="1" applyAlignment="1">
      <alignment horizontal="center" vertical="center"/>
    </xf>
    <xf numFmtId="191" fontId="51" fillId="2" borderId="0" xfId="2" applyNumberFormat="1" applyFont="1" applyFill="1" applyBorder="1" applyAlignment="1">
      <alignment horizontal="center" vertical="center"/>
    </xf>
    <xf numFmtId="38" fontId="44" fillId="2" borderId="128" xfId="2" applyFont="1" applyFill="1" applyBorder="1" applyAlignment="1">
      <alignment vertical="center"/>
    </xf>
    <xf numFmtId="191" fontId="51" fillId="2" borderId="79" xfId="2" applyNumberFormat="1" applyFont="1" applyFill="1" applyBorder="1" applyAlignment="1">
      <alignment horizontal="center" vertical="center"/>
    </xf>
    <xf numFmtId="191" fontId="51" fillId="2" borderId="128" xfId="2" applyNumberFormat="1" applyFont="1" applyFill="1" applyBorder="1" applyAlignment="1">
      <alignment horizontal="center" vertical="center"/>
    </xf>
    <xf numFmtId="191" fontId="51" fillId="2" borderId="65" xfId="2" applyNumberFormat="1" applyFont="1" applyFill="1" applyBorder="1" applyAlignment="1">
      <alignment horizontal="center" vertical="center"/>
    </xf>
    <xf numFmtId="180" fontId="44" fillId="2" borderId="58" xfId="2" applyNumberFormat="1" applyFont="1" applyFill="1" applyBorder="1" applyAlignment="1">
      <alignment vertical="center"/>
    </xf>
    <xf numFmtId="38" fontId="44" fillId="2" borderId="130" xfId="2" applyFont="1" applyFill="1" applyBorder="1" applyAlignment="1">
      <alignment vertical="center"/>
    </xf>
    <xf numFmtId="38" fontId="44" fillId="2" borderId="88" xfId="2" applyFont="1" applyFill="1" applyBorder="1" applyAlignment="1">
      <alignment vertical="center"/>
    </xf>
    <xf numFmtId="191" fontId="51" fillId="2" borderId="24" xfId="2" applyNumberFormat="1" applyFont="1" applyFill="1" applyBorder="1" applyAlignment="1">
      <alignment vertical="center"/>
    </xf>
    <xf numFmtId="191" fontId="51" fillId="2" borderId="22" xfId="2" applyNumberFormat="1" applyFont="1" applyFill="1" applyBorder="1" applyAlignment="1">
      <alignment vertical="center"/>
    </xf>
    <xf numFmtId="191" fontId="51" fillId="2" borderId="59" xfId="2" applyNumberFormat="1" applyFont="1" applyFill="1" applyBorder="1" applyAlignment="1">
      <alignment vertical="center"/>
    </xf>
    <xf numFmtId="191" fontId="51" fillId="2" borderId="132" xfId="2" applyNumberFormat="1" applyFont="1" applyFill="1" applyBorder="1" applyAlignment="1">
      <alignment vertical="center"/>
    </xf>
    <xf numFmtId="191" fontId="51" fillId="2" borderId="136" xfId="2" applyNumberFormat="1" applyFont="1" applyFill="1" applyBorder="1" applyAlignment="1">
      <alignment vertical="center"/>
    </xf>
    <xf numFmtId="191" fontId="51" fillId="2" borderId="61" xfId="2" applyNumberFormat="1" applyFont="1" applyFill="1" applyBorder="1" applyAlignment="1">
      <alignment vertical="center"/>
    </xf>
    <xf numFmtId="191" fontId="51" fillId="2" borderId="19" xfId="2" applyNumberFormat="1" applyFont="1" applyFill="1" applyBorder="1" applyAlignment="1">
      <alignment vertical="center"/>
    </xf>
    <xf numFmtId="191" fontId="51" fillId="2" borderId="139" xfId="2" applyNumberFormat="1" applyFont="1" applyFill="1" applyBorder="1" applyAlignment="1">
      <alignment vertical="center"/>
    </xf>
    <xf numFmtId="191" fontId="51" fillId="2" borderId="9" xfId="2" applyNumberFormat="1" applyFont="1" applyFill="1" applyBorder="1" applyAlignment="1">
      <alignment vertical="center"/>
    </xf>
    <xf numFmtId="191" fontId="51" fillId="2" borderId="0" xfId="2" applyNumberFormat="1" applyFont="1" applyFill="1" applyBorder="1" applyAlignment="1">
      <alignment vertical="center"/>
    </xf>
    <xf numFmtId="191" fontId="51" fillId="2" borderId="79" xfId="2" applyNumberFormat="1" applyFont="1" applyFill="1" applyBorder="1" applyAlignment="1">
      <alignment vertical="center"/>
    </xf>
    <xf numFmtId="191" fontId="51" fillId="2" borderId="128" xfId="2" applyNumberFormat="1" applyFont="1" applyFill="1" applyBorder="1" applyAlignment="1">
      <alignment vertical="center"/>
    </xf>
    <xf numFmtId="191" fontId="51" fillId="2" borderId="65" xfId="2" applyNumberFormat="1" applyFont="1" applyFill="1" applyBorder="1" applyAlignment="1">
      <alignment vertical="center"/>
    </xf>
    <xf numFmtId="180" fontId="44" fillId="0" borderId="0" xfId="2" applyNumberFormat="1" applyFont="1" applyFill="1" applyAlignment="1">
      <alignment vertical="center"/>
    </xf>
    <xf numFmtId="38" fontId="53" fillId="2" borderId="0" xfId="2" applyFont="1" applyFill="1" applyBorder="1" applyAlignment="1">
      <alignment vertical="center"/>
    </xf>
    <xf numFmtId="0" fontId="44" fillId="0" borderId="44" xfId="6" applyFont="1" applyFill="1" applyBorder="1" applyAlignment="1">
      <alignment horizontal="center" vertical="center"/>
    </xf>
    <xf numFmtId="0" fontId="44" fillId="0" borderId="49" xfId="6" applyFont="1" applyFill="1" applyBorder="1" applyAlignment="1">
      <alignment horizontal="center" vertical="center"/>
    </xf>
    <xf numFmtId="0" fontId="44" fillId="0" borderId="50" xfId="6" applyFont="1" applyFill="1" applyBorder="1" applyAlignment="1">
      <alignment horizontal="center" vertical="center"/>
    </xf>
    <xf numFmtId="0" fontId="44" fillId="0" borderId="51" xfId="6" applyFont="1" applyFill="1" applyBorder="1" applyAlignment="1">
      <alignment horizontal="right" vertical="center"/>
    </xf>
    <xf numFmtId="0" fontId="44" fillId="0" borderId="52" xfId="6" applyFont="1" applyFill="1" applyBorder="1" applyAlignment="1">
      <alignment horizontal="right" vertical="center"/>
    </xf>
    <xf numFmtId="0" fontId="44" fillId="0" borderId="53" xfId="6" applyFont="1" applyFill="1" applyBorder="1" applyAlignment="1">
      <alignment horizontal="right" vertical="center"/>
    </xf>
    <xf numFmtId="38" fontId="44" fillId="2" borderId="46" xfId="2" applyFont="1" applyFill="1" applyBorder="1" applyAlignment="1">
      <alignment vertical="center"/>
    </xf>
    <xf numFmtId="180" fontId="44" fillId="2" borderId="169" xfId="2" applyNumberFormat="1" applyFont="1" applyFill="1" applyBorder="1" applyAlignment="1">
      <alignment horizontal="right" vertical="center"/>
    </xf>
    <xf numFmtId="3" fontId="48" fillId="2" borderId="85" xfId="6" applyNumberFormat="1" applyFont="1" applyFill="1" applyBorder="1" applyAlignment="1" applyProtection="1">
      <alignment horizontal="right" vertical="center"/>
      <protection locked="0"/>
    </xf>
    <xf numFmtId="38" fontId="44" fillId="2" borderId="75" xfId="2" applyFont="1" applyFill="1" applyBorder="1" applyAlignment="1">
      <alignment vertical="center"/>
    </xf>
    <xf numFmtId="38" fontId="44" fillId="2" borderId="87" xfId="2" applyFont="1" applyFill="1" applyBorder="1" applyAlignment="1">
      <alignment vertical="center"/>
    </xf>
    <xf numFmtId="38" fontId="44" fillId="2" borderId="79" xfId="2" applyFont="1" applyFill="1" applyBorder="1" applyAlignment="1">
      <alignment vertical="center"/>
    </xf>
    <xf numFmtId="38" fontId="5" fillId="2" borderId="79" xfId="2" applyFont="1" applyFill="1" applyBorder="1" applyAlignment="1">
      <alignment vertical="center"/>
    </xf>
    <xf numFmtId="38" fontId="44" fillId="2" borderId="73" xfId="2" applyFont="1" applyFill="1" applyBorder="1" applyAlignment="1">
      <alignment vertical="center"/>
    </xf>
    <xf numFmtId="38" fontId="44" fillId="2" borderId="13" xfId="2" applyFont="1" applyFill="1" applyBorder="1" applyAlignment="1">
      <alignment vertical="center"/>
    </xf>
    <xf numFmtId="38" fontId="44" fillId="2" borderId="45" xfId="2" applyFont="1" applyFill="1" applyBorder="1" applyAlignment="1">
      <alignment vertical="center"/>
    </xf>
    <xf numFmtId="38" fontId="44" fillId="2" borderId="0" xfId="2" applyFont="1" applyFill="1" applyBorder="1" applyAlignment="1">
      <alignment horizontal="left" vertical="center"/>
    </xf>
    <xf numFmtId="38" fontId="44" fillId="2" borderId="0" xfId="2" applyFont="1" applyFill="1" applyAlignment="1">
      <alignment vertical="center"/>
    </xf>
    <xf numFmtId="177" fontId="44" fillId="2" borderId="164" xfId="2" applyNumberFormat="1" applyFont="1" applyFill="1" applyBorder="1" applyAlignment="1">
      <alignment vertical="center"/>
    </xf>
    <xf numFmtId="192" fontId="44" fillId="2" borderId="130" xfId="2" applyNumberFormat="1" applyFont="1" applyFill="1" applyBorder="1" applyAlignment="1">
      <alignment vertical="center"/>
    </xf>
    <xf numFmtId="177" fontId="44" fillId="2" borderId="24" xfId="2" applyNumberFormat="1" applyFont="1" applyFill="1" applyBorder="1" applyAlignment="1">
      <alignment vertical="center"/>
    </xf>
    <xf numFmtId="177" fontId="44" fillId="2" borderId="99" xfId="2" applyNumberFormat="1" applyFont="1" applyFill="1" applyBorder="1" applyAlignment="1">
      <alignment vertical="center"/>
    </xf>
    <xf numFmtId="192" fontId="44" fillId="2" borderId="59" xfId="2" applyNumberFormat="1" applyFont="1" applyFill="1" applyBorder="1" applyAlignment="1">
      <alignment vertical="center"/>
    </xf>
    <xf numFmtId="177" fontId="44" fillId="2" borderId="132" xfId="2" applyNumberFormat="1" applyFont="1" applyFill="1" applyBorder="1" applyAlignment="1">
      <alignment vertical="center"/>
    </xf>
    <xf numFmtId="177" fontId="44" fillId="2" borderId="27" xfId="2" applyNumberFormat="1" applyFont="1" applyFill="1" applyBorder="1" applyAlignment="1">
      <alignment vertical="center"/>
    </xf>
    <xf numFmtId="192" fontId="44" fillId="2" borderId="61" xfId="2" applyNumberFormat="1" applyFont="1" applyFill="1" applyBorder="1" applyAlignment="1">
      <alignment vertical="center"/>
    </xf>
    <xf numFmtId="177" fontId="44" fillId="2" borderId="19" xfId="2" applyNumberFormat="1" applyFont="1" applyFill="1" applyBorder="1" applyAlignment="1">
      <alignment vertical="center"/>
    </xf>
    <xf numFmtId="192" fontId="44" fillId="2" borderId="92" xfId="2" applyNumberFormat="1" applyFont="1" applyFill="1" applyBorder="1" applyAlignment="1">
      <alignment vertical="center"/>
    </xf>
    <xf numFmtId="177" fontId="44" fillId="2" borderId="134" xfId="2" applyNumberFormat="1" applyFont="1" applyFill="1" applyBorder="1" applyAlignment="1">
      <alignment vertical="center"/>
    </xf>
    <xf numFmtId="180" fontId="44" fillId="2" borderId="176" xfId="2" applyNumberFormat="1" applyFont="1" applyFill="1" applyBorder="1" applyAlignment="1">
      <alignment vertical="center"/>
    </xf>
    <xf numFmtId="177" fontId="44" fillId="2" borderId="175" xfId="2" applyNumberFormat="1" applyFont="1" applyFill="1" applyBorder="1" applyAlignment="1">
      <alignment vertical="center"/>
    </xf>
    <xf numFmtId="180" fontId="44" fillId="2" borderId="62" xfId="2" applyNumberFormat="1" applyFont="1" applyFill="1" applyBorder="1" applyAlignment="1">
      <alignment vertical="center"/>
    </xf>
    <xf numFmtId="192" fontId="44" fillId="2" borderId="55" xfId="2" applyNumberFormat="1" applyFont="1" applyFill="1" applyBorder="1" applyAlignment="1">
      <alignment vertical="center"/>
    </xf>
    <xf numFmtId="177" fontId="44" fillId="2" borderId="9" xfId="2" applyNumberFormat="1" applyFont="1" applyFill="1" applyBorder="1" applyAlignment="1">
      <alignment vertical="center"/>
    </xf>
    <xf numFmtId="192" fontId="44" fillId="2" borderId="57" xfId="2" applyNumberFormat="1" applyFont="1" applyFill="1" applyBorder="1" applyAlignment="1">
      <alignment vertical="center"/>
    </xf>
    <xf numFmtId="177" fontId="44" fillId="2" borderId="17" xfId="2" applyNumberFormat="1" applyFont="1" applyFill="1" applyBorder="1" applyAlignment="1">
      <alignment vertical="center"/>
    </xf>
    <xf numFmtId="192" fontId="44" fillId="2" borderId="130" xfId="2" applyNumberFormat="1" applyFont="1" applyFill="1" applyBorder="1" applyAlignment="1">
      <alignment horizontal="right" vertical="center"/>
    </xf>
    <xf numFmtId="180" fontId="44" fillId="2" borderId="58" xfId="2" applyNumberFormat="1" applyFont="1" applyFill="1" applyBorder="1" applyAlignment="1">
      <alignment horizontal="right" vertical="center"/>
    </xf>
    <xf numFmtId="177" fontId="44" fillId="2" borderId="177" xfId="2" applyNumberFormat="1" applyFont="1" applyFill="1" applyBorder="1" applyAlignment="1">
      <alignment vertical="center"/>
    </xf>
    <xf numFmtId="192" fontId="44" fillId="2" borderId="59" xfId="2" applyNumberFormat="1" applyFont="1" applyFill="1" applyBorder="1" applyAlignment="1">
      <alignment horizontal="right" vertical="center"/>
    </xf>
    <xf numFmtId="180" fontId="44" fillId="2" borderId="60" xfId="2" applyNumberFormat="1" applyFont="1" applyFill="1" applyBorder="1" applyAlignment="1">
      <alignment horizontal="right" vertical="center"/>
    </xf>
    <xf numFmtId="180" fontId="44" fillId="2" borderId="91" xfId="2" applyNumberFormat="1" applyFont="1" applyFill="1" applyBorder="1" applyAlignment="1">
      <alignment horizontal="right" vertical="center"/>
    </xf>
    <xf numFmtId="192" fontId="44" fillId="2" borderId="81" xfId="2" applyNumberFormat="1" applyFont="1" applyFill="1" applyBorder="1" applyAlignment="1">
      <alignment horizontal="right" vertical="center"/>
    </xf>
    <xf numFmtId="177" fontId="44" fillId="2" borderId="36" xfId="2" applyNumberFormat="1" applyFont="1" applyFill="1" applyBorder="1" applyAlignment="1">
      <alignment vertical="center"/>
    </xf>
    <xf numFmtId="180" fontId="44" fillId="2" borderId="82" xfId="2" applyNumberFormat="1" applyFont="1" applyFill="1" applyBorder="1" applyAlignment="1">
      <alignment horizontal="right" vertical="center"/>
    </xf>
    <xf numFmtId="180" fontId="44" fillId="2" borderId="176" xfId="2" applyNumberFormat="1" applyFont="1" applyFill="1" applyBorder="1" applyAlignment="1">
      <alignment horizontal="right" vertical="center"/>
    </xf>
    <xf numFmtId="189" fontId="44" fillId="2" borderId="87" xfId="1" applyNumberFormat="1" applyFont="1" applyFill="1" applyBorder="1" applyAlignment="1">
      <alignment vertical="center"/>
    </xf>
    <xf numFmtId="180" fontId="5" fillId="0" borderId="0" xfId="2" applyNumberFormat="1" applyFont="1" applyFill="1" applyBorder="1" applyAlignment="1">
      <alignment vertical="center"/>
    </xf>
    <xf numFmtId="0" fontId="44" fillId="2" borderId="87" xfId="1" applyNumberFormat="1" applyFont="1" applyFill="1" applyBorder="1" applyAlignment="1" applyProtection="1">
      <alignment vertical="center"/>
      <protection locked="0"/>
    </xf>
    <xf numFmtId="189" fontId="44" fillId="2" borderId="88" xfId="1" applyNumberFormat="1" applyFont="1" applyFill="1" applyBorder="1" applyAlignment="1">
      <alignment vertical="center"/>
    </xf>
    <xf numFmtId="38" fontId="50" fillId="2" borderId="45" xfId="2" applyFont="1" applyFill="1" applyBorder="1" applyAlignment="1">
      <alignment horizontal="center" vertical="center"/>
    </xf>
    <xf numFmtId="38" fontId="44" fillId="3" borderId="17" xfId="2" applyFont="1" applyFill="1" applyBorder="1" applyAlignment="1">
      <alignment vertical="center"/>
    </xf>
    <xf numFmtId="38" fontId="44" fillId="3" borderId="57" xfId="2" applyFont="1" applyFill="1" applyBorder="1" applyAlignment="1" applyProtection="1">
      <alignment vertical="center"/>
      <protection locked="0"/>
    </xf>
    <xf numFmtId="38" fontId="44" fillId="3" borderId="58" xfId="2" applyFont="1" applyFill="1" applyBorder="1" applyAlignment="1">
      <alignment vertical="center"/>
    </xf>
    <xf numFmtId="38" fontId="44" fillId="3" borderId="132" xfId="2" applyFont="1" applyFill="1" applyBorder="1" applyAlignment="1">
      <alignment vertical="center"/>
    </xf>
    <xf numFmtId="38" fontId="44" fillId="3" borderId="59" xfId="2" applyFont="1" applyFill="1" applyBorder="1" applyAlignment="1" applyProtection="1">
      <alignment vertical="center"/>
      <protection locked="0"/>
    </xf>
    <xf numFmtId="38" fontId="44" fillId="3" borderId="60" xfId="2" applyFont="1" applyFill="1" applyBorder="1" applyAlignment="1">
      <alignment vertical="center"/>
    </xf>
    <xf numFmtId="38" fontId="44" fillId="3" borderId="19" xfId="2" applyFont="1" applyFill="1" applyBorder="1" applyAlignment="1">
      <alignment vertical="center"/>
    </xf>
    <xf numFmtId="38" fontId="44" fillId="3" borderId="61" xfId="2" applyFont="1" applyFill="1" applyBorder="1" applyAlignment="1" applyProtection="1">
      <alignment vertical="center"/>
      <protection locked="0"/>
    </xf>
    <xf numFmtId="38" fontId="44" fillId="3" borderId="62" xfId="2" applyNumberFormat="1" applyFont="1" applyFill="1" applyBorder="1" applyAlignment="1">
      <alignment vertical="center"/>
    </xf>
    <xf numFmtId="38" fontId="44" fillId="3" borderId="20" xfId="2" applyFont="1" applyFill="1" applyBorder="1" applyAlignment="1">
      <alignment vertical="center"/>
    </xf>
    <xf numFmtId="38" fontId="44" fillId="3" borderId="75" xfId="2" applyFont="1" applyFill="1" applyBorder="1" applyAlignment="1">
      <alignment vertical="center"/>
    </xf>
    <xf numFmtId="38" fontId="44" fillId="3" borderId="41" xfId="2" applyFont="1" applyFill="1" applyBorder="1" applyAlignment="1">
      <alignment vertical="center"/>
    </xf>
    <xf numFmtId="38" fontId="44" fillId="3" borderId="130" xfId="2" applyFont="1" applyFill="1" applyBorder="1" applyAlignment="1" applyProtection="1">
      <alignment vertical="center"/>
      <protection locked="0"/>
    </xf>
    <xf numFmtId="38" fontId="44" fillId="3" borderId="131" xfId="2" applyFont="1" applyFill="1" applyBorder="1" applyAlignment="1">
      <alignment vertical="center"/>
    </xf>
    <xf numFmtId="38" fontId="44" fillId="3" borderId="133" xfId="2" applyFont="1" applyFill="1" applyBorder="1" applyAlignment="1">
      <alignment vertical="center"/>
    </xf>
    <xf numFmtId="38" fontId="44" fillId="3" borderId="85" xfId="2" applyFont="1" applyFill="1" applyBorder="1" applyAlignment="1" applyProtection="1">
      <alignment vertical="center"/>
      <protection locked="0"/>
    </xf>
    <xf numFmtId="38" fontId="44" fillId="3" borderId="86" xfId="2" applyFont="1" applyFill="1" applyBorder="1" applyAlignment="1">
      <alignment vertical="center"/>
    </xf>
    <xf numFmtId="38" fontId="44" fillId="3" borderId="77" xfId="2" applyFont="1" applyFill="1" applyBorder="1" applyAlignment="1" applyProtection="1">
      <alignment vertical="center"/>
      <protection locked="0"/>
    </xf>
    <xf numFmtId="38" fontId="44" fillId="3" borderId="64" xfId="2" applyFont="1" applyFill="1" applyBorder="1" applyAlignment="1">
      <alignment vertical="center"/>
    </xf>
    <xf numFmtId="38" fontId="44" fillId="3" borderId="61" xfId="2" applyFont="1" applyFill="1" applyBorder="1" applyAlignment="1">
      <alignment vertical="center"/>
    </xf>
    <xf numFmtId="38" fontId="44" fillId="3" borderId="62" xfId="2" applyFont="1" applyFill="1" applyBorder="1" applyAlignment="1">
      <alignment vertical="center"/>
    </xf>
    <xf numFmtId="38" fontId="44" fillId="3" borderId="45" xfId="2" applyFont="1" applyFill="1" applyBorder="1" applyAlignment="1">
      <alignment vertical="center"/>
    </xf>
    <xf numFmtId="38" fontId="44" fillId="3" borderId="87" xfId="2" applyFont="1" applyFill="1" applyBorder="1" applyAlignment="1">
      <alignment vertical="center"/>
    </xf>
    <xf numFmtId="38" fontId="44" fillId="3" borderId="128" xfId="2" applyFont="1" applyFill="1" applyBorder="1" applyAlignment="1">
      <alignment vertical="center"/>
    </xf>
    <xf numFmtId="38" fontId="44" fillId="3" borderId="79" xfId="2" applyFont="1" applyFill="1" applyBorder="1" applyAlignment="1">
      <alignment vertical="center"/>
    </xf>
    <xf numFmtId="38" fontId="44" fillId="3" borderId="130" xfId="2" applyFont="1" applyFill="1" applyBorder="1" applyAlignment="1">
      <alignment vertical="center"/>
    </xf>
    <xf numFmtId="38" fontId="44" fillId="3" borderId="88" xfId="2" applyFont="1" applyFill="1" applyBorder="1" applyAlignment="1">
      <alignment vertical="center"/>
    </xf>
    <xf numFmtId="0" fontId="21" fillId="0" borderId="0" xfId="0" applyFont="1" applyFill="1"/>
    <xf numFmtId="38" fontId="44" fillId="0" borderId="0" xfId="2" applyFont="1" applyFill="1" applyAlignment="1">
      <alignment horizontal="distributed" vertical="center"/>
    </xf>
    <xf numFmtId="0" fontId="45" fillId="2" borderId="4" xfId="0" applyFont="1" applyFill="1" applyBorder="1" applyAlignment="1">
      <alignment horizontal="centerContinuous" vertical="center"/>
    </xf>
    <xf numFmtId="0" fontId="45" fillId="2" borderId="32" xfId="0" applyFont="1" applyFill="1" applyBorder="1" applyAlignment="1">
      <alignment horizontal="centerContinuous" vertical="center"/>
    </xf>
    <xf numFmtId="0" fontId="45" fillId="2" borderId="5" xfId="0" applyFont="1" applyFill="1" applyBorder="1" applyAlignment="1">
      <alignment horizontal="centerContinuous" vertical="center"/>
    </xf>
    <xf numFmtId="0" fontId="45" fillId="2" borderId="44" xfId="0" applyFont="1" applyFill="1" applyBorder="1" applyAlignment="1">
      <alignment horizontal="center" vertical="center"/>
    </xf>
    <xf numFmtId="0" fontId="45" fillId="2" borderId="50" xfId="0" applyFont="1" applyFill="1" applyBorder="1" applyAlignment="1">
      <alignment horizontal="center" vertical="center"/>
    </xf>
    <xf numFmtId="0" fontId="45" fillId="2" borderId="49" xfId="0" applyFont="1" applyFill="1" applyBorder="1" applyAlignment="1">
      <alignment horizontal="center" vertical="center"/>
    </xf>
    <xf numFmtId="0" fontId="45" fillId="2" borderId="51" xfId="0" applyFont="1" applyFill="1" applyBorder="1" applyAlignment="1">
      <alignment horizontal="right" vertical="center"/>
    </xf>
    <xf numFmtId="0" fontId="45" fillId="2" borderId="53" xfId="0" applyFont="1" applyFill="1" applyBorder="1" applyAlignment="1">
      <alignment horizontal="right" vertical="center"/>
    </xf>
    <xf numFmtId="0" fontId="45" fillId="2" borderId="52" xfId="0" applyFont="1" applyFill="1" applyBorder="1" applyAlignment="1">
      <alignment horizontal="center" vertical="center"/>
    </xf>
    <xf numFmtId="0" fontId="45" fillId="2" borderId="52" xfId="0" applyFont="1" applyFill="1" applyBorder="1" applyAlignment="1">
      <alignment horizontal="right" vertical="center"/>
    </xf>
    <xf numFmtId="0" fontId="45" fillId="2" borderId="53" xfId="0" applyFont="1" applyFill="1" applyBorder="1" applyAlignment="1">
      <alignment horizontal="center" vertical="center"/>
    </xf>
    <xf numFmtId="0" fontId="45" fillId="2" borderId="89" xfId="0" applyFont="1" applyFill="1" applyBorder="1" applyAlignment="1">
      <alignment horizontal="distributed" vertical="center" indent="1"/>
    </xf>
    <xf numFmtId="38" fontId="44" fillId="3" borderId="70" xfId="2" applyNumberFormat="1" applyFont="1" applyFill="1" applyBorder="1" applyAlignment="1" applyProtection="1">
      <alignment horizontal="right" vertical="center"/>
      <protection locked="0"/>
    </xf>
    <xf numFmtId="38" fontId="44" fillId="3" borderId="87" xfId="2" applyFont="1" applyFill="1" applyBorder="1" applyAlignment="1" applyProtection="1">
      <alignment horizontal="right" vertical="center"/>
      <protection locked="0"/>
    </xf>
    <xf numFmtId="177" fontId="44" fillId="2" borderId="70" xfId="2" applyNumberFormat="1" applyFont="1" applyFill="1" applyBorder="1" applyAlignment="1">
      <alignment horizontal="right" vertical="center"/>
    </xf>
    <xf numFmtId="186" fontId="44" fillId="2" borderId="75" xfId="2" applyNumberFormat="1" applyFont="1" applyFill="1" applyBorder="1" applyAlignment="1">
      <alignment horizontal="right" vertical="center"/>
    </xf>
    <xf numFmtId="177" fontId="44" fillId="2" borderId="75" xfId="2" applyNumberFormat="1" applyFont="1" applyFill="1" applyBorder="1" applyAlignment="1">
      <alignment horizontal="right" vertical="center"/>
    </xf>
    <xf numFmtId="186" fontId="44" fillId="2" borderId="87" xfId="2" applyNumberFormat="1" applyFont="1" applyFill="1" applyBorder="1" applyAlignment="1">
      <alignment horizontal="right" vertical="center"/>
    </xf>
    <xf numFmtId="0" fontId="21" fillId="2" borderId="0" xfId="0" applyFont="1" applyFill="1"/>
    <xf numFmtId="0" fontId="45" fillId="0" borderId="4" xfId="0" applyFont="1" applyFill="1" applyBorder="1" applyAlignment="1">
      <alignment horizontal="centerContinuous" vertical="center"/>
    </xf>
    <xf numFmtId="0" fontId="45" fillId="0" borderId="32" xfId="0" applyFont="1" applyFill="1" applyBorder="1" applyAlignment="1">
      <alignment horizontal="centerContinuous" vertical="center"/>
    </xf>
    <xf numFmtId="0" fontId="45" fillId="0" borderId="5" xfId="0" applyFont="1" applyFill="1" applyBorder="1" applyAlignment="1">
      <alignment horizontal="centerContinuous" vertical="center"/>
    </xf>
    <xf numFmtId="0" fontId="45" fillId="0" borderId="44" xfId="0" applyFont="1" applyFill="1" applyBorder="1" applyAlignment="1">
      <alignment horizontal="center" vertical="center"/>
    </xf>
    <xf numFmtId="0" fontId="45" fillId="0" borderId="50" xfId="0" applyFont="1" applyFill="1" applyBorder="1" applyAlignment="1">
      <alignment horizontal="center" vertical="center"/>
    </xf>
    <xf numFmtId="0" fontId="45" fillId="0" borderId="49" xfId="0" applyFont="1" applyFill="1" applyBorder="1" applyAlignment="1">
      <alignment horizontal="center" vertical="center"/>
    </xf>
    <xf numFmtId="0" fontId="45" fillId="0" borderId="51" xfId="0" applyFont="1" applyFill="1" applyBorder="1" applyAlignment="1">
      <alignment horizontal="right" vertical="center"/>
    </xf>
    <xf numFmtId="0" fontId="45" fillId="0" borderId="53" xfId="0" applyFont="1" applyFill="1" applyBorder="1" applyAlignment="1">
      <alignment horizontal="right" vertical="center"/>
    </xf>
    <xf numFmtId="0" fontId="45" fillId="0" borderId="52" xfId="0" applyFont="1" applyFill="1" applyBorder="1" applyAlignment="1">
      <alignment horizontal="center" vertical="center"/>
    </xf>
    <xf numFmtId="0" fontId="45" fillId="0" borderId="52" xfId="0" applyFont="1" applyFill="1" applyBorder="1" applyAlignment="1">
      <alignment horizontal="right" vertical="center"/>
    </xf>
    <xf numFmtId="0" fontId="45" fillId="0" borderId="53" xfId="0" applyFont="1" applyFill="1" applyBorder="1" applyAlignment="1">
      <alignment horizontal="center" vertical="center"/>
    </xf>
    <xf numFmtId="180" fontId="44" fillId="0" borderId="0" xfId="2" applyNumberFormat="1" applyFont="1" applyFill="1" applyAlignment="1">
      <alignment horizontal="distributed" vertical="center"/>
    </xf>
    <xf numFmtId="0" fontId="45" fillId="0" borderId="89" xfId="0" applyFont="1" applyFill="1" applyBorder="1" applyAlignment="1">
      <alignment horizontal="distributed" vertical="center" indent="1"/>
    </xf>
    <xf numFmtId="38" fontId="44" fillId="3" borderId="70" xfId="2" applyFont="1" applyFill="1" applyBorder="1" applyAlignment="1" applyProtection="1">
      <alignment horizontal="right" vertical="center"/>
      <protection locked="0"/>
    </xf>
    <xf numFmtId="38" fontId="44" fillId="3" borderId="88" xfId="2" applyNumberFormat="1" applyFont="1" applyFill="1" applyBorder="1" applyAlignment="1" applyProtection="1">
      <alignment horizontal="right" vertical="center"/>
    </xf>
    <xf numFmtId="38" fontId="44" fillId="0" borderId="0" xfId="2" applyFont="1" applyAlignment="1">
      <alignment horizontal="distributed" vertical="center"/>
    </xf>
    <xf numFmtId="180" fontId="44" fillId="0" borderId="0" xfId="2" applyNumberFormat="1" applyFont="1" applyAlignment="1">
      <alignment horizontal="distributed" vertical="center"/>
    </xf>
    <xf numFmtId="38" fontId="44" fillId="0" borderId="40" xfId="2" applyFont="1" applyFill="1" applyBorder="1" applyAlignment="1">
      <alignment horizontal="centerContinuous" vertical="center"/>
    </xf>
    <xf numFmtId="38" fontId="44" fillId="0" borderId="32" xfId="2" applyFont="1" applyFill="1" applyBorder="1" applyAlignment="1">
      <alignment horizontal="centerContinuous" vertical="center"/>
    </xf>
    <xf numFmtId="38" fontId="44" fillId="2" borderId="51" xfId="2" applyFont="1" applyFill="1" applyBorder="1" applyAlignment="1">
      <alignment horizontal="center" vertical="center"/>
    </xf>
    <xf numFmtId="38" fontId="44" fillId="2" borderId="53" xfId="2" applyFont="1" applyFill="1" applyBorder="1" applyAlignment="1">
      <alignment horizontal="center" vertical="center"/>
    </xf>
    <xf numFmtId="38" fontId="44" fillId="0" borderId="51" xfId="2" applyFont="1" applyFill="1" applyBorder="1" applyAlignment="1">
      <alignment horizontal="center" vertical="center"/>
    </xf>
    <xf numFmtId="38" fontId="44" fillId="0" borderId="52" xfId="2" applyFont="1" applyFill="1" applyBorder="1" applyAlignment="1">
      <alignment horizontal="center" vertical="center"/>
    </xf>
    <xf numFmtId="38" fontId="44" fillId="2" borderId="25" xfId="2" applyFont="1" applyFill="1" applyBorder="1" applyAlignment="1">
      <alignment horizontal="center" vertical="center"/>
    </xf>
    <xf numFmtId="38" fontId="50" fillId="2" borderId="129" xfId="2" applyFont="1" applyFill="1" applyBorder="1" applyAlignment="1">
      <alignment horizontal="right" vertical="center"/>
    </xf>
    <xf numFmtId="38" fontId="50" fillId="2" borderId="131" xfId="2" applyFont="1" applyFill="1" applyBorder="1" applyAlignment="1">
      <alignment horizontal="right" vertical="center"/>
    </xf>
    <xf numFmtId="38" fontId="50" fillId="3" borderId="129" xfId="2" applyFont="1" applyFill="1" applyBorder="1" applyAlignment="1">
      <alignment horizontal="right" vertical="center"/>
    </xf>
    <xf numFmtId="38" fontId="50" fillId="0" borderId="131" xfId="2" applyFont="1" applyFill="1" applyBorder="1" applyAlignment="1">
      <alignment horizontal="right" vertical="center"/>
    </xf>
    <xf numFmtId="38" fontId="50" fillId="0" borderId="130" xfId="2" applyFont="1" applyFill="1" applyBorder="1" applyAlignment="1">
      <alignment horizontal="right" vertical="center"/>
    </xf>
    <xf numFmtId="38" fontId="50" fillId="0" borderId="23" xfId="2" applyFont="1" applyFill="1" applyBorder="1" applyAlignment="1">
      <alignment horizontal="right" vertical="center"/>
    </xf>
    <xf numFmtId="38" fontId="52" fillId="3" borderId="90" xfId="2" applyNumberFormat="1" applyFont="1" applyFill="1" applyBorder="1" applyAlignment="1" applyProtection="1">
      <alignment vertical="center"/>
      <protection locked="0"/>
    </xf>
    <xf numFmtId="38" fontId="52" fillId="3" borderId="91" xfId="2" applyNumberFormat="1" applyFont="1" applyFill="1" applyBorder="1" applyAlignment="1" applyProtection="1">
      <alignment vertical="center"/>
    </xf>
    <xf numFmtId="177" fontId="52" fillId="2" borderId="167" xfId="2" applyNumberFormat="1" applyFont="1" applyFill="1" applyBorder="1" applyAlignment="1">
      <alignment vertical="center"/>
    </xf>
    <xf numFmtId="38" fontId="50" fillId="3" borderId="94" xfId="2" applyFont="1" applyFill="1" applyBorder="1" applyAlignment="1">
      <alignment horizontal="right" vertical="center"/>
    </xf>
    <xf numFmtId="38" fontId="50" fillId="2" borderId="95" xfId="2" applyFont="1" applyFill="1" applyBorder="1" applyAlignment="1">
      <alignment horizontal="right" vertical="center"/>
    </xf>
    <xf numFmtId="38" fontId="50" fillId="3" borderId="95" xfId="2" applyFont="1" applyFill="1" applyBorder="1" applyAlignment="1">
      <alignment horizontal="right" vertical="center"/>
    </xf>
    <xf numFmtId="38" fontId="50" fillId="2" borderId="96" xfId="2" applyFont="1" applyFill="1" applyBorder="1" applyAlignment="1">
      <alignment horizontal="right" vertical="center"/>
    </xf>
    <xf numFmtId="177" fontId="50" fillId="2" borderId="168" xfId="2" applyNumberFormat="1" applyFont="1" applyFill="1" applyBorder="1" applyAlignment="1">
      <alignment horizontal="right" vertical="center"/>
    </xf>
    <xf numFmtId="38" fontId="52" fillId="3" borderId="51" xfId="2" applyFont="1" applyFill="1" applyBorder="1" applyAlignment="1" applyProtection="1">
      <alignment vertical="center"/>
      <protection locked="0"/>
    </xf>
    <xf numFmtId="38" fontId="52" fillId="3" borderId="53" xfId="2" applyFont="1" applyFill="1" applyBorder="1" applyAlignment="1" applyProtection="1">
      <alignment vertical="center"/>
    </xf>
    <xf numFmtId="177" fontId="52" fillId="2" borderId="52" xfId="2" applyNumberFormat="1" applyFont="1" applyFill="1" applyBorder="1" applyAlignment="1">
      <alignment vertical="center"/>
    </xf>
    <xf numFmtId="177" fontId="52" fillId="2" borderId="25" xfId="2" applyNumberFormat="1" applyFont="1" applyFill="1" applyBorder="1" applyAlignment="1">
      <alignment vertical="center"/>
    </xf>
    <xf numFmtId="38" fontId="52" fillId="2" borderId="51" xfId="2" applyFont="1" applyFill="1" applyBorder="1" applyAlignment="1">
      <alignment horizontal="center" vertical="center"/>
    </xf>
    <xf numFmtId="38" fontId="52" fillId="2" borderId="53" xfId="2" applyFont="1" applyFill="1" applyBorder="1" applyAlignment="1">
      <alignment vertical="center"/>
    </xf>
    <xf numFmtId="38" fontId="52" fillId="3" borderId="51" xfId="2" applyFont="1" applyFill="1" applyBorder="1" applyAlignment="1">
      <alignment horizontal="center" vertical="center"/>
    </xf>
    <xf numFmtId="38" fontId="52" fillId="3" borderId="53" xfId="2" applyFont="1" applyFill="1" applyBorder="1" applyAlignment="1">
      <alignment vertical="center"/>
    </xf>
    <xf numFmtId="38" fontId="52" fillId="2" borderId="52" xfId="2" applyFont="1" applyFill="1" applyBorder="1" applyAlignment="1">
      <alignment horizontal="center" vertical="center"/>
    </xf>
    <xf numFmtId="180" fontId="52" fillId="2" borderId="10" xfId="2" applyNumberFormat="1" applyFont="1" applyFill="1" applyBorder="1" applyAlignment="1">
      <alignment horizontal="center" vertical="center"/>
    </xf>
    <xf numFmtId="0" fontId="21" fillId="2" borderId="0" xfId="0" applyFont="1" applyFill="1" applyBorder="1" applyAlignment="1">
      <alignment horizontal="center" vertical="distributed" textRotation="255" wrapText="1"/>
    </xf>
    <xf numFmtId="38" fontId="44" fillId="2" borderId="0" xfId="2" applyFont="1" applyFill="1" applyBorder="1" applyAlignment="1">
      <alignment horizontal="distributed" vertical="center"/>
    </xf>
    <xf numFmtId="38" fontId="52" fillId="2" borderId="0" xfId="2" applyFont="1" applyFill="1" applyBorder="1" applyAlignment="1">
      <alignment horizontal="center" vertical="center"/>
    </xf>
    <xf numFmtId="38" fontId="52" fillId="2" borderId="0" xfId="2" applyFont="1" applyFill="1" applyBorder="1" applyAlignment="1">
      <alignment vertical="center"/>
    </xf>
    <xf numFmtId="177" fontId="52" fillId="2" borderId="0" xfId="2" applyNumberFormat="1" applyFont="1" applyFill="1" applyBorder="1" applyAlignment="1">
      <alignment vertical="center"/>
    </xf>
    <xf numFmtId="180" fontId="52" fillId="2" borderId="0" xfId="2" applyNumberFormat="1" applyFont="1" applyFill="1" applyBorder="1" applyAlignment="1">
      <alignment horizontal="center" vertical="center"/>
    </xf>
    <xf numFmtId="38" fontId="44" fillId="0" borderId="53" xfId="2" applyFont="1" applyFill="1" applyBorder="1" applyAlignment="1">
      <alignment horizontal="center" vertical="center"/>
    </xf>
    <xf numFmtId="38" fontId="44" fillId="0" borderId="25" xfId="2" applyFont="1" applyFill="1" applyBorder="1" applyAlignment="1">
      <alignment horizontal="center" vertical="center"/>
    </xf>
    <xf numFmtId="38" fontId="44" fillId="0" borderId="0" xfId="2" applyFont="1" applyFill="1" applyAlignment="1"/>
    <xf numFmtId="0" fontId="5" fillId="2" borderId="103" xfId="6" applyFont="1" applyFill="1" applyBorder="1" applyAlignment="1">
      <alignment horizontal="center" vertical="center" wrapText="1"/>
    </xf>
    <xf numFmtId="0" fontId="5" fillId="2" borderId="150" xfId="6" applyFont="1" applyFill="1" applyBorder="1" applyAlignment="1">
      <alignment horizontal="center" vertical="center" wrapText="1"/>
    </xf>
    <xf numFmtId="180" fontId="44" fillId="2" borderId="82" xfId="2" applyNumberFormat="1" applyFont="1" applyFill="1" applyBorder="1" applyAlignment="1">
      <alignment vertical="center"/>
    </xf>
    <xf numFmtId="3" fontId="9" fillId="2" borderId="40" xfId="5" applyNumberFormat="1" applyFont="1" applyFill="1" applyBorder="1" applyAlignment="1">
      <alignment vertical="center"/>
    </xf>
    <xf numFmtId="3" fontId="9" fillId="2" borderId="114" xfId="5" applyNumberFormat="1" applyFont="1" applyFill="1" applyBorder="1" applyAlignment="1">
      <alignment vertical="center"/>
    </xf>
    <xf numFmtId="3" fontId="5" fillId="2" borderId="35" xfId="5" applyNumberFormat="1" applyFont="1" applyFill="1" applyBorder="1" applyAlignment="1">
      <alignment vertical="center"/>
    </xf>
    <xf numFmtId="3" fontId="5" fillId="2" borderId="114" xfId="5" applyNumberFormat="1" applyFont="1" applyFill="1" applyBorder="1" applyAlignment="1">
      <alignment vertical="center"/>
    </xf>
    <xf numFmtId="3" fontId="5" fillId="2" borderId="113" xfId="5" applyNumberFormat="1" applyFont="1" applyFill="1" applyBorder="1" applyAlignment="1">
      <alignment vertical="center"/>
    </xf>
    <xf numFmtId="3" fontId="5" fillId="2" borderId="115" xfId="5" applyNumberFormat="1" applyFont="1" applyFill="1" applyBorder="1" applyAlignment="1">
      <alignment vertical="center"/>
    </xf>
    <xf numFmtId="3" fontId="9" fillId="2" borderId="35" xfId="5" applyNumberFormat="1" applyFont="1" applyFill="1" applyBorder="1" applyAlignment="1">
      <alignment vertical="center"/>
    </xf>
    <xf numFmtId="3" fontId="5" fillId="2" borderId="114" xfId="4" applyNumberFormat="1" applyFont="1" applyFill="1" applyBorder="1" applyAlignment="1" applyProtection="1">
      <alignment vertical="center"/>
      <protection locked="0"/>
    </xf>
    <xf numFmtId="3" fontId="5" fillId="2" borderId="35" xfId="4" applyNumberFormat="1" applyFont="1" applyFill="1" applyBorder="1" applyAlignment="1" applyProtection="1">
      <alignment vertical="center"/>
      <protection locked="0"/>
    </xf>
    <xf numFmtId="3" fontId="5" fillId="2" borderId="28" xfId="110" applyNumberFormat="1" applyFont="1" applyFill="1" applyBorder="1" applyAlignment="1" applyProtection="1">
      <alignment vertical="center"/>
      <protection locked="0"/>
    </xf>
    <xf numFmtId="3" fontId="5" fillId="2" borderId="25" xfId="5" applyNumberFormat="1" applyFont="1" applyFill="1" applyBorder="1" applyAlignment="1">
      <alignment vertical="center"/>
    </xf>
    <xf numFmtId="3" fontId="5" fillId="2" borderId="108" xfId="5" applyNumberFormat="1" applyFont="1" applyFill="1" applyBorder="1" applyAlignment="1">
      <alignment vertical="center"/>
    </xf>
    <xf numFmtId="3" fontId="5" fillId="2" borderId="116" xfId="110" applyNumberFormat="1" applyFont="1" applyFill="1" applyBorder="1" applyAlignment="1" applyProtection="1">
      <alignment vertical="center"/>
      <protection locked="0"/>
    </xf>
    <xf numFmtId="3" fontId="5" fillId="2" borderId="173" xfId="4" applyNumberFormat="1" applyFont="1" applyFill="1" applyBorder="1" applyAlignment="1" applyProtection="1">
      <alignment horizontal="right" vertical="center"/>
      <protection locked="0"/>
    </xf>
    <xf numFmtId="3" fontId="5" fillId="2" borderId="35" xfId="110" applyNumberFormat="1" applyFont="1" applyFill="1" applyBorder="1" applyAlignment="1" applyProtection="1">
      <alignment vertical="center"/>
      <protection locked="0"/>
    </xf>
    <xf numFmtId="3" fontId="5" fillId="2" borderId="108" xfId="4" applyNumberFormat="1" applyFont="1" applyFill="1" applyBorder="1" applyAlignment="1" applyProtection="1">
      <alignment vertical="center"/>
      <protection locked="0"/>
    </xf>
    <xf numFmtId="3" fontId="9" fillId="2" borderId="28" xfId="5" applyNumberFormat="1" applyFont="1" applyFill="1" applyBorder="1" applyAlignment="1">
      <alignment vertical="center"/>
    </xf>
    <xf numFmtId="3" fontId="5" fillId="2" borderId="116" xfId="4" applyNumberFormat="1" applyFont="1" applyFill="1" applyBorder="1" applyAlignment="1" applyProtection="1">
      <alignment vertical="center"/>
      <protection locked="0"/>
    </xf>
    <xf numFmtId="183" fontId="9" fillId="2" borderId="81" xfId="4" applyNumberFormat="1" applyFont="1" applyFill="1" applyBorder="1" applyAlignment="1">
      <alignment vertical="center"/>
    </xf>
    <xf numFmtId="183" fontId="5" fillId="2" borderId="81" xfId="4" applyNumberFormat="1" applyFont="1" applyFill="1" applyBorder="1" applyAlignment="1">
      <alignment vertical="center"/>
    </xf>
    <xf numFmtId="183" fontId="5" fillId="2" borderId="112" xfId="4" applyNumberFormat="1" applyFont="1" applyFill="1" applyBorder="1" applyAlignment="1">
      <alignment vertical="center"/>
    </xf>
    <xf numFmtId="185" fontId="5" fillId="2" borderId="81" xfId="110" applyNumberFormat="1" applyFont="1" applyFill="1" applyBorder="1" applyAlignment="1" applyProtection="1">
      <alignment vertical="center"/>
      <protection locked="0"/>
    </xf>
    <xf numFmtId="185" fontId="5" fillId="2" borderId="52" xfId="5" applyNumberFormat="1" applyFont="1" applyFill="1" applyBorder="1" applyAlignment="1">
      <alignment vertical="center"/>
    </xf>
    <xf numFmtId="185" fontId="9" fillId="2" borderId="76" xfId="5" applyNumberFormat="1" applyFont="1" applyFill="1" applyBorder="1" applyAlignment="1">
      <alignment vertical="center"/>
    </xf>
    <xf numFmtId="185" fontId="5" fillId="2" borderId="81" xfId="5" applyNumberFormat="1" applyFont="1" applyFill="1" applyBorder="1" applyAlignment="1">
      <alignment vertical="center"/>
    </xf>
    <xf numFmtId="185" fontId="9" fillId="2" borderId="81" xfId="5" applyNumberFormat="1" applyFont="1" applyFill="1" applyBorder="1" applyAlignment="1">
      <alignment vertical="center"/>
    </xf>
    <xf numFmtId="3" fontId="5" fillId="2" borderId="172" xfId="110" applyNumberFormat="1" applyFont="1" applyFill="1" applyBorder="1" applyAlignment="1" applyProtection="1">
      <alignment horizontal="right" vertical="center"/>
      <protection locked="0"/>
    </xf>
    <xf numFmtId="185" fontId="5" fillId="2" borderId="85" xfId="110" applyNumberFormat="1" applyFont="1" applyFill="1" applyBorder="1" applyAlignment="1" applyProtection="1">
      <alignment horizontal="right" vertical="center"/>
      <protection locked="0"/>
    </xf>
    <xf numFmtId="3" fontId="5" fillId="2" borderId="13" xfId="110" applyNumberFormat="1" applyFont="1" applyFill="1" applyBorder="1" applyAlignment="1" applyProtection="1">
      <alignment vertical="center"/>
      <protection locked="0"/>
    </xf>
    <xf numFmtId="3" fontId="9" fillId="2" borderId="13" xfId="110" applyNumberFormat="1" applyFont="1" applyFill="1" applyBorder="1" applyAlignment="1" applyProtection="1">
      <alignment vertical="center"/>
      <protection locked="0"/>
    </xf>
    <xf numFmtId="185" fontId="9" fillId="2" borderId="79" xfId="110" applyNumberFormat="1" applyFont="1" applyFill="1" applyBorder="1" applyAlignment="1" applyProtection="1">
      <alignment vertical="center"/>
      <protection locked="0"/>
    </xf>
    <xf numFmtId="3" fontId="9" fillId="2" borderId="117" xfId="4" applyNumberFormat="1" applyFont="1" applyFill="1" applyBorder="1" applyAlignment="1" applyProtection="1">
      <alignment vertical="center"/>
      <protection locked="0"/>
    </xf>
    <xf numFmtId="3" fontId="9" fillId="2" borderId="108" xfId="4" applyNumberFormat="1" applyFont="1" applyFill="1" applyBorder="1" applyAlignment="1" applyProtection="1">
      <alignment vertical="center"/>
      <protection locked="0"/>
    </xf>
    <xf numFmtId="3" fontId="9" fillId="2" borderId="65" xfId="110" applyNumberFormat="1" applyFont="1" applyFill="1" applyBorder="1" applyAlignment="1" applyProtection="1">
      <alignment vertical="center"/>
      <protection locked="0"/>
    </xf>
    <xf numFmtId="3" fontId="9" fillId="2" borderId="105" xfId="5" applyNumberFormat="1" applyFont="1" applyFill="1" applyBorder="1" applyAlignment="1">
      <alignment vertical="center"/>
    </xf>
    <xf numFmtId="184" fontId="9" fillId="2" borderId="81" xfId="4" applyNumberFormat="1" applyFont="1" applyFill="1" applyBorder="1" applyAlignment="1">
      <alignment vertical="center"/>
    </xf>
    <xf numFmtId="177" fontId="9" fillId="2" borderId="83" xfId="5" applyNumberFormat="1" applyFont="1" applyFill="1" applyBorder="1" applyAlignment="1">
      <alignment vertical="center"/>
    </xf>
    <xf numFmtId="179" fontId="9" fillId="2" borderId="27" xfId="4" applyNumberFormat="1" applyFont="1" applyFill="1" applyBorder="1" applyAlignment="1">
      <alignment horizontal="right" vertical="center"/>
    </xf>
    <xf numFmtId="179" fontId="9" fillId="2" borderId="82" xfId="4" applyNumberFormat="1" applyFont="1" applyFill="1" applyBorder="1" applyAlignment="1">
      <alignment horizontal="right" vertical="center"/>
    </xf>
    <xf numFmtId="3" fontId="5" fillId="2" borderId="119" xfId="5" applyNumberFormat="1" applyFont="1" applyFill="1" applyBorder="1" applyAlignment="1">
      <alignment vertical="center"/>
    </xf>
    <xf numFmtId="184" fontId="5" fillId="2" borderId="81" xfId="4" applyNumberFormat="1" applyFont="1" applyFill="1" applyBorder="1" applyAlignment="1">
      <alignment vertical="center"/>
    </xf>
    <xf numFmtId="183" fontId="5" fillId="0" borderId="81" xfId="4" applyNumberFormat="1" applyFont="1" applyFill="1" applyBorder="1" applyAlignment="1">
      <alignment vertical="center"/>
    </xf>
    <xf numFmtId="177" fontId="5" fillId="2" borderId="82" xfId="5" applyNumberFormat="1" applyFont="1" applyFill="1" applyBorder="1" applyAlignment="1">
      <alignment vertical="center"/>
    </xf>
    <xf numFmtId="179" fontId="5" fillId="2" borderId="27" xfId="4" applyNumberFormat="1" applyFont="1" applyFill="1" applyBorder="1" applyAlignment="1">
      <alignment horizontal="right" vertical="center"/>
    </xf>
    <xf numFmtId="179" fontId="5" fillId="2" borderId="82" xfId="4" applyNumberFormat="1" applyFont="1" applyFill="1" applyBorder="1" applyAlignment="1">
      <alignment horizontal="right" vertical="center"/>
    </xf>
    <xf numFmtId="3" fontId="5" fillId="2" borderId="125" xfId="5" applyNumberFormat="1" applyFont="1" applyFill="1" applyBorder="1" applyAlignment="1">
      <alignment vertical="center"/>
    </xf>
    <xf numFmtId="183" fontId="5" fillId="0" borderId="112" xfId="4" applyNumberFormat="1" applyFont="1" applyFill="1" applyBorder="1" applyAlignment="1">
      <alignment vertical="center"/>
    </xf>
    <xf numFmtId="177" fontId="5" fillId="2" borderId="171" xfId="5" applyNumberFormat="1" applyFont="1" applyFill="1" applyBorder="1" applyAlignment="1">
      <alignment vertical="center"/>
    </xf>
    <xf numFmtId="179" fontId="5" fillId="2" borderId="126" xfId="4" applyNumberFormat="1" applyFont="1" applyFill="1" applyBorder="1" applyAlignment="1">
      <alignment horizontal="right" vertical="center"/>
    </xf>
    <xf numFmtId="179" fontId="5" fillId="2" borderId="127" xfId="4" applyNumberFormat="1" applyFont="1" applyFill="1" applyBorder="1" applyAlignment="1">
      <alignment horizontal="right" vertical="center"/>
    </xf>
    <xf numFmtId="3" fontId="9" fillId="2" borderId="119" xfId="4" applyNumberFormat="1" applyFont="1" applyFill="1" applyBorder="1" applyAlignment="1">
      <alignment vertical="center"/>
    </xf>
    <xf numFmtId="184" fontId="9" fillId="2" borderId="121" xfId="4" applyNumberFormat="1" applyFont="1" applyFill="1" applyBorder="1" applyAlignment="1">
      <alignment vertical="center"/>
    </xf>
    <xf numFmtId="3" fontId="9" fillId="2" borderId="28" xfId="4" applyNumberFormat="1" applyFont="1" applyFill="1" applyBorder="1" applyAlignment="1">
      <alignment vertical="center"/>
    </xf>
    <xf numFmtId="183" fontId="9" fillId="0" borderId="81" xfId="4" applyNumberFormat="1" applyFont="1" applyFill="1" applyBorder="1" applyAlignment="1">
      <alignment vertical="center"/>
    </xf>
    <xf numFmtId="3" fontId="9" fillId="2" borderId="35" xfId="4" applyNumberFormat="1" applyFont="1" applyFill="1" applyBorder="1" applyAlignment="1">
      <alignment vertical="center"/>
    </xf>
    <xf numFmtId="177" fontId="9" fillId="2" borderId="82" xfId="4" applyNumberFormat="1" applyFont="1" applyFill="1" applyBorder="1" applyAlignment="1">
      <alignment vertical="center"/>
    </xf>
    <xf numFmtId="184" fontId="5" fillId="2" borderId="118" xfId="4" applyNumberFormat="1" applyFont="1" applyFill="1" applyBorder="1" applyAlignment="1" applyProtection="1">
      <alignment vertical="center"/>
      <protection locked="0"/>
    </xf>
    <xf numFmtId="184" fontId="5" fillId="2" borderId="81" xfId="4" applyNumberFormat="1" applyFont="1" applyFill="1" applyBorder="1" applyAlignment="1" applyProtection="1">
      <alignment vertical="center"/>
      <protection locked="0"/>
    </xf>
    <xf numFmtId="3" fontId="5" fillId="2" borderId="81" xfId="4" applyNumberFormat="1" applyFont="1" applyFill="1" applyBorder="1" applyAlignment="1" applyProtection="1">
      <alignment vertical="center"/>
    </xf>
    <xf numFmtId="185" fontId="5" fillId="0" borderId="81" xfId="110" applyNumberFormat="1" applyFont="1" applyFill="1" applyBorder="1" applyAlignment="1" applyProtection="1">
      <alignment vertical="center"/>
      <protection locked="0"/>
    </xf>
    <xf numFmtId="3" fontId="5" fillId="2" borderId="35" xfId="4" applyNumberFormat="1" applyFont="1" applyFill="1" applyBorder="1" applyAlignment="1">
      <alignment vertical="center"/>
    </xf>
    <xf numFmtId="177" fontId="5" fillId="2" borderId="82" xfId="4" applyNumberFormat="1" applyFont="1" applyFill="1" applyBorder="1" applyAlignment="1" applyProtection="1">
      <alignment vertical="center"/>
    </xf>
    <xf numFmtId="3" fontId="5" fillId="2" borderId="119" xfId="4" applyNumberFormat="1" applyFont="1" applyFill="1" applyBorder="1" applyAlignment="1" applyProtection="1">
      <alignment vertical="center"/>
      <protection locked="0"/>
    </xf>
    <xf numFmtId="3" fontId="5" fillId="2" borderId="118" xfId="5" applyNumberFormat="1" applyFont="1" applyFill="1" applyBorder="1" applyAlignment="1">
      <alignment vertical="center"/>
    </xf>
    <xf numFmtId="3" fontId="5" fillId="2" borderId="81" xfId="5" applyNumberFormat="1" applyFont="1" applyFill="1" applyBorder="1" applyAlignment="1">
      <alignment vertical="center"/>
    </xf>
    <xf numFmtId="177" fontId="5" fillId="2" borderId="82" xfId="4" applyNumberFormat="1" applyFont="1" applyFill="1" applyBorder="1" applyAlignment="1">
      <alignment vertical="center"/>
    </xf>
    <xf numFmtId="184" fontId="5" fillId="2" borderId="81" xfId="5" applyNumberFormat="1" applyFont="1" applyFill="1" applyBorder="1" applyAlignment="1">
      <alignment vertical="center"/>
    </xf>
    <xf numFmtId="3" fontId="5" fillId="2" borderId="109" xfId="5" applyNumberFormat="1" applyFont="1" applyFill="1" applyBorder="1" applyAlignment="1">
      <alignment vertical="center"/>
    </xf>
    <xf numFmtId="3" fontId="5" fillId="2" borderId="52" xfId="5" applyNumberFormat="1" applyFont="1" applyFill="1" applyBorder="1" applyAlignment="1">
      <alignment vertical="center"/>
    </xf>
    <xf numFmtId="185" fontId="5" fillId="0" borderId="26" xfId="5" applyNumberFormat="1" applyFont="1" applyFill="1" applyBorder="1" applyAlignment="1">
      <alignment vertical="center"/>
    </xf>
    <xf numFmtId="3" fontId="5" fillId="2" borderId="25" xfId="4" applyNumberFormat="1" applyFont="1" applyFill="1" applyBorder="1" applyAlignment="1">
      <alignment vertical="center"/>
    </xf>
    <xf numFmtId="179" fontId="5" fillId="2" borderId="120" xfId="4" applyNumberFormat="1" applyFont="1" applyFill="1" applyBorder="1" applyAlignment="1">
      <alignment horizontal="right" vertical="center"/>
    </xf>
    <xf numFmtId="179" fontId="5" fillId="2" borderId="87" xfId="4" applyNumberFormat="1" applyFont="1" applyFill="1" applyBorder="1" applyAlignment="1">
      <alignment horizontal="right" vertical="center"/>
    </xf>
    <xf numFmtId="3" fontId="9" fillId="2" borderId="118" xfId="5" applyNumberFormat="1" applyFont="1" applyFill="1" applyBorder="1" applyAlignment="1">
      <alignment vertical="center"/>
    </xf>
    <xf numFmtId="3" fontId="9" fillId="2" borderId="81" xfId="5" applyNumberFormat="1" applyFont="1" applyFill="1" applyBorder="1" applyAlignment="1">
      <alignment vertical="center"/>
    </xf>
    <xf numFmtId="185" fontId="9" fillId="0" borderId="41" xfId="5" applyNumberFormat="1" applyFont="1" applyFill="1" applyBorder="1" applyAlignment="1">
      <alignment vertical="center"/>
    </xf>
    <xf numFmtId="177" fontId="5" fillId="2" borderId="82" xfId="4" applyNumberFormat="1" applyFont="1" applyFill="1" applyBorder="1" applyAlignment="1" applyProtection="1">
      <alignment vertical="center"/>
      <protection locked="0"/>
    </xf>
    <xf numFmtId="185" fontId="5" fillId="0" borderId="36" xfId="5" applyNumberFormat="1" applyFont="1" applyFill="1" applyBorder="1" applyAlignment="1">
      <alignment vertical="center"/>
    </xf>
    <xf numFmtId="3" fontId="5" fillId="2" borderId="122" xfId="4" applyNumberFormat="1" applyFont="1" applyFill="1" applyBorder="1" applyAlignment="1" applyProtection="1">
      <alignment vertical="center"/>
      <protection locked="0"/>
    </xf>
    <xf numFmtId="184" fontId="5" fillId="2" borderId="55" xfId="4" applyNumberFormat="1" applyFont="1" applyFill="1" applyBorder="1" applyAlignment="1" applyProtection="1">
      <alignment vertical="center"/>
      <protection locked="0"/>
    </xf>
    <xf numFmtId="3" fontId="5" fillId="2" borderId="55" xfId="4" applyNumberFormat="1" applyFont="1" applyFill="1" applyBorder="1" applyAlignment="1" applyProtection="1">
      <alignment vertical="center"/>
    </xf>
    <xf numFmtId="3" fontId="5" fillId="2" borderId="39" xfId="4" applyNumberFormat="1" applyFont="1" applyFill="1" applyBorder="1" applyAlignment="1" applyProtection="1">
      <alignment vertical="center"/>
      <protection locked="0"/>
    </xf>
    <xf numFmtId="179" fontId="5" fillId="2" borderId="7" xfId="4" applyNumberFormat="1" applyFont="1" applyFill="1" applyBorder="1" applyAlignment="1">
      <alignment horizontal="right" vertical="center"/>
    </xf>
    <xf numFmtId="184" fontId="5" fillId="2" borderId="75" xfId="4" applyNumberFormat="1" applyFont="1" applyFill="1" applyBorder="1" applyAlignment="1" applyProtection="1">
      <alignment vertical="center"/>
      <protection locked="0"/>
    </xf>
    <xf numFmtId="3" fontId="5" fillId="2" borderId="75" xfId="4" applyNumberFormat="1" applyFont="1" applyFill="1" applyBorder="1" applyAlignment="1" applyProtection="1">
      <alignment vertical="center"/>
    </xf>
    <xf numFmtId="185" fontId="5" fillId="0" borderId="52" xfId="5" applyNumberFormat="1" applyFont="1" applyFill="1" applyBorder="1" applyAlignment="1">
      <alignment vertical="center"/>
    </xf>
    <xf numFmtId="185" fontId="9" fillId="0" borderId="36" xfId="5" applyNumberFormat="1" applyFont="1" applyFill="1" applyBorder="1" applyAlignment="1">
      <alignment vertical="center"/>
    </xf>
    <xf numFmtId="3" fontId="5" fillId="2" borderId="81" xfId="4" applyNumberFormat="1" applyFont="1" applyFill="1" applyBorder="1" applyAlignment="1" applyProtection="1">
      <alignment vertical="center"/>
      <protection locked="0"/>
    </xf>
    <xf numFmtId="4" fontId="5" fillId="0" borderId="35" xfId="4" applyNumberFormat="1" applyFont="1" applyFill="1" applyBorder="1" applyAlignment="1" applyProtection="1">
      <alignment vertical="center"/>
      <protection locked="0"/>
    </xf>
    <xf numFmtId="3" fontId="5" fillId="2" borderId="82" xfId="4" applyNumberFormat="1" applyFont="1" applyFill="1" applyBorder="1" applyAlignment="1" applyProtection="1">
      <alignment vertical="center"/>
      <protection locked="0"/>
    </xf>
    <xf numFmtId="179" fontId="5" fillId="2" borderId="172" xfId="4" applyNumberFormat="1" applyFont="1" applyFill="1" applyBorder="1" applyAlignment="1">
      <alignment horizontal="right" vertical="center"/>
    </xf>
    <xf numFmtId="179" fontId="5" fillId="2" borderId="86" xfId="4" applyNumberFormat="1" applyFont="1" applyFill="1" applyBorder="1" applyAlignment="1">
      <alignment horizontal="right" vertical="center"/>
    </xf>
    <xf numFmtId="3" fontId="5" fillId="2" borderId="85" xfId="4" applyNumberFormat="1" applyFont="1" applyFill="1" applyBorder="1" applyAlignment="1" applyProtection="1">
      <alignment vertical="center"/>
      <protection locked="0"/>
    </xf>
    <xf numFmtId="3" fontId="5" fillId="2" borderId="42" xfId="4" applyNumberFormat="1" applyFont="1" applyFill="1" applyBorder="1" applyAlignment="1" applyProtection="1">
      <alignment vertical="center"/>
      <protection locked="0"/>
    </xf>
    <xf numFmtId="4" fontId="5" fillId="0" borderId="42" xfId="4" applyNumberFormat="1" applyFont="1" applyFill="1" applyBorder="1" applyAlignment="1" applyProtection="1">
      <alignment vertical="center"/>
      <protection locked="0"/>
    </xf>
    <xf numFmtId="3" fontId="5" fillId="2" borderId="86" xfId="4" applyNumberFormat="1" applyFont="1" applyFill="1" applyBorder="1" applyAlignment="1" applyProtection="1">
      <alignment vertical="center"/>
      <protection locked="0"/>
    </xf>
    <xf numFmtId="3" fontId="5" fillId="2" borderId="174" xfId="4" applyNumberFormat="1" applyFont="1" applyFill="1" applyBorder="1" applyAlignment="1" applyProtection="1">
      <alignment vertical="center"/>
      <protection locked="0"/>
    </xf>
    <xf numFmtId="3" fontId="5" fillId="2" borderId="123" xfId="4" applyNumberFormat="1" applyFont="1" applyFill="1" applyBorder="1" applyAlignment="1" applyProtection="1">
      <alignment vertical="center"/>
      <protection locked="0"/>
    </xf>
    <xf numFmtId="184" fontId="5" fillId="2" borderId="52" xfId="4" applyNumberFormat="1" applyFont="1" applyFill="1" applyBorder="1" applyAlignment="1" applyProtection="1">
      <alignment vertical="center"/>
      <protection locked="0"/>
    </xf>
    <xf numFmtId="3" fontId="5" fillId="2" borderId="52" xfId="4" applyNumberFormat="1" applyFont="1" applyFill="1" applyBorder="1" applyAlignment="1" applyProtection="1">
      <alignment vertical="center"/>
    </xf>
    <xf numFmtId="3" fontId="5" fillId="2" borderId="25" xfId="4" applyNumberFormat="1" applyFont="1" applyFill="1" applyBorder="1" applyAlignment="1" applyProtection="1">
      <alignment vertical="center"/>
      <protection locked="0"/>
    </xf>
    <xf numFmtId="3" fontId="5" fillId="2" borderId="52" xfId="4" applyNumberFormat="1" applyFont="1" applyFill="1" applyBorder="1" applyAlignment="1" applyProtection="1">
      <alignment vertical="center"/>
      <protection locked="0"/>
    </xf>
    <xf numFmtId="177" fontId="5" fillId="2" borderId="53" xfId="4" applyNumberFormat="1" applyFont="1" applyFill="1" applyBorder="1" applyAlignment="1" applyProtection="1">
      <alignment vertical="center"/>
    </xf>
    <xf numFmtId="179" fontId="5" fillId="2" borderId="11" xfId="4" applyNumberFormat="1" applyFont="1" applyFill="1" applyBorder="1" applyAlignment="1">
      <alignment horizontal="right" vertical="center"/>
    </xf>
    <xf numFmtId="179" fontId="5" fillId="2" borderId="53" xfId="4" applyNumberFormat="1" applyFont="1" applyFill="1" applyBorder="1" applyAlignment="1">
      <alignment horizontal="right" vertical="center"/>
    </xf>
    <xf numFmtId="3" fontId="9" fillId="2" borderId="123" xfId="4" applyNumberFormat="1" applyFont="1" applyFill="1" applyBorder="1" applyAlignment="1" applyProtection="1">
      <alignment vertical="center"/>
      <protection locked="0"/>
    </xf>
    <xf numFmtId="184" fontId="9" fillId="2" borderId="52" xfId="4" applyNumberFormat="1" applyFont="1" applyFill="1" applyBorder="1" applyAlignment="1" applyProtection="1">
      <alignment vertical="center"/>
      <protection locked="0"/>
    </xf>
    <xf numFmtId="3" fontId="9" fillId="2" borderId="52" xfId="4" applyNumberFormat="1" applyFont="1" applyFill="1" applyBorder="1" applyAlignment="1" applyProtection="1">
      <alignment vertical="center"/>
    </xf>
    <xf numFmtId="3" fontId="9" fillId="2" borderId="25" xfId="4" applyNumberFormat="1" applyFont="1" applyFill="1" applyBorder="1" applyAlignment="1" applyProtection="1">
      <alignment vertical="center"/>
      <protection locked="0"/>
    </xf>
    <xf numFmtId="3" fontId="9" fillId="2" borderId="79" xfId="4" applyNumberFormat="1" applyFont="1" applyFill="1" applyBorder="1" applyAlignment="1" applyProtection="1">
      <alignment vertical="center"/>
      <protection locked="0"/>
    </xf>
    <xf numFmtId="177" fontId="9" fillId="2" borderId="53" xfId="4" applyNumberFormat="1" applyFont="1" applyFill="1" applyBorder="1" applyAlignment="1" applyProtection="1">
      <alignment vertical="center"/>
      <protection locked="0"/>
    </xf>
    <xf numFmtId="179" fontId="9" fillId="2" borderId="120" xfId="4" applyNumberFormat="1" applyFont="1" applyFill="1" applyBorder="1" applyAlignment="1">
      <alignment horizontal="right" vertical="center"/>
    </xf>
    <xf numFmtId="179" fontId="9" fillId="2" borderId="88" xfId="4" applyNumberFormat="1" applyFont="1" applyFill="1" applyBorder="1" applyAlignment="1">
      <alignment horizontal="right" vertical="center"/>
    </xf>
    <xf numFmtId="3" fontId="9" fillId="2" borderId="79" xfId="5" applyNumberFormat="1" applyFont="1" applyFill="1" applyBorder="1" applyAlignment="1">
      <alignment vertical="center"/>
    </xf>
    <xf numFmtId="3" fontId="9" fillId="2" borderId="79" xfId="4" applyNumberFormat="1" applyFont="1" applyFill="1" applyBorder="1" applyAlignment="1" applyProtection="1">
      <alignment vertical="center"/>
    </xf>
    <xf numFmtId="185" fontId="9" fillId="0" borderId="79" xfId="110" applyNumberFormat="1" applyFont="1" applyFill="1" applyBorder="1" applyAlignment="1" applyProtection="1">
      <alignment vertical="center"/>
      <protection locked="0"/>
    </xf>
    <xf numFmtId="3" fontId="9" fillId="2" borderId="48" xfId="4" applyNumberFormat="1" applyFont="1" applyFill="1" applyBorder="1" applyAlignment="1" applyProtection="1">
      <alignment vertical="center"/>
      <protection locked="0"/>
    </xf>
    <xf numFmtId="3" fontId="9" fillId="2" borderId="52" xfId="4" applyNumberFormat="1" applyFont="1" applyFill="1" applyBorder="1" applyAlignment="1" applyProtection="1">
      <alignment vertical="center"/>
      <protection locked="0"/>
    </xf>
    <xf numFmtId="177" fontId="9" fillId="2" borderId="88" xfId="4" applyNumberFormat="1" applyFont="1" applyFill="1" applyBorder="1" applyAlignment="1" applyProtection="1">
      <alignment vertical="center"/>
      <protection locked="0"/>
    </xf>
    <xf numFmtId="179" fontId="9" fillId="2" borderId="46" xfId="4" applyNumberFormat="1" applyFont="1" applyFill="1" applyBorder="1" applyAlignment="1">
      <alignment horizontal="right" vertical="center"/>
    </xf>
    <xf numFmtId="3" fontId="9" fillId="2" borderId="124" xfId="4" applyNumberFormat="1" applyFont="1" applyFill="1" applyBorder="1" applyAlignment="1" applyProtection="1">
      <alignment vertical="center"/>
      <protection locked="0"/>
    </xf>
    <xf numFmtId="184" fontId="9" fillId="2" borderId="81" xfId="5" applyNumberFormat="1" applyFont="1" applyFill="1" applyBorder="1" applyAlignment="1">
      <alignment vertical="center"/>
    </xf>
    <xf numFmtId="3" fontId="5" fillId="2" borderId="75" xfId="4" applyNumberFormat="1" applyFont="1" applyFill="1" applyBorder="1" applyAlignment="1" applyProtection="1">
      <alignment vertical="center"/>
      <protection locked="0"/>
    </xf>
    <xf numFmtId="3" fontId="5" fillId="2" borderId="53" xfId="4" applyNumberFormat="1" applyFont="1" applyFill="1" applyBorder="1" applyAlignment="1" applyProtection="1">
      <alignment vertical="center"/>
    </xf>
    <xf numFmtId="3" fontId="5" fillId="2" borderId="85" xfId="4" applyNumberFormat="1" applyFont="1" applyFill="1" applyBorder="1" applyAlignment="1" applyProtection="1">
      <alignment vertical="center"/>
    </xf>
    <xf numFmtId="177" fontId="9" fillId="0" borderId="0" xfId="4" applyNumberFormat="1" applyFont="1" applyFill="1" applyAlignment="1">
      <alignment vertical="center"/>
    </xf>
    <xf numFmtId="189" fontId="5" fillId="0" borderId="0" xfId="4" applyNumberFormat="1" applyFont="1" applyFill="1" applyAlignment="1">
      <alignment vertical="center"/>
    </xf>
    <xf numFmtId="1" fontId="5" fillId="0" borderId="0" xfId="4" applyNumberFormat="1" applyFont="1" applyFill="1" applyAlignment="1">
      <alignment vertical="center"/>
    </xf>
    <xf numFmtId="38" fontId="44" fillId="2" borderId="73" xfId="2" applyFont="1" applyFill="1" applyBorder="1" applyAlignment="1">
      <alignment vertical="center"/>
    </xf>
    <xf numFmtId="3" fontId="9" fillId="0" borderId="0" xfId="4" applyNumberFormat="1" applyFont="1" applyFill="1" applyAlignment="1">
      <alignment vertical="center"/>
    </xf>
    <xf numFmtId="3" fontId="5" fillId="0" borderId="0" xfId="4" applyNumberFormat="1" applyFont="1" applyFill="1" applyAlignment="1">
      <alignment vertical="center"/>
    </xf>
    <xf numFmtId="38" fontId="44" fillId="3" borderId="71" xfId="2" applyFont="1" applyFill="1" applyBorder="1" applyAlignment="1">
      <alignment vertical="center"/>
    </xf>
    <xf numFmtId="38" fontId="44" fillId="3" borderId="72" xfId="2" applyFont="1" applyFill="1" applyBorder="1" applyAlignment="1">
      <alignment vertical="center"/>
    </xf>
    <xf numFmtId="38" fontId="44" fillId="3" borderId="69" xfId="2" applyFont="1" applyFill="1" applyBorder="1" applyAlignment="1">
      <alignment vertical="center"/>
    </xf>
    <xf numFmtId="0" fontId="50" fillId="0" borderId="0" xfId="9" applyFont="1" applyFill="1" applyBorder="1" applyAlignment="1">
      <alignment horizontal="left" vertical="center"/>
    </xf>
    <xf numFmtId="181" fontId="44" fillId="0" borderId="0" xfId="1" applyNumberFormat="1" applyFont="1" applyFill="1" applyBorder="1" applyAlignment="1">
      <alignment vertical="center"/>
    </xf>
    <xf numFmtId="179" fontId="48" fillId="2" borderId="103" xfId="6" applyNumberFormat="1" applyFont="1" applyFill="1" applyBorder="1" applyAlignment="1">
      <alignment horizontal="right" vertical="center"/>
    </xf>
    <xf numFmtId="0" fontId="44" fillId="0" borderId="0" xfId="6" applyFont="1" applyFill="1" applyBorder="1" applyAlignment="1">
      <alignment horizontal="left" vertical="center"/>
    </xf>
    <xf numFmtId="0" fontId="44" fillId="0" borderId="0" xfId="3" applyFont="1" applyFill="1" applyBorder="1" applyAlignment="1">
      <alignment horizontal="left" vertical="center"/>
    </xf>
    <xf numFmtId="0" fontId="5" fillId="0" borderId="0" xfId="6" applyFont="1" applyFill="1" applyAlignment="1">
      <alignment vertical="center"/>
    </xf>
    <xf numFmtId="0" fontId="5" fillId="0" borderId="0" xfId="6" applyFont="1" applyFill="1" applyAlignment="1">
      <alignment horizontal="centerContinuous" vertical="center"/>
    </xf>
    <xf numFmtId="38" fontId="44" fillId="0" borderId="0" xfId="2" applyFont="1" applyFill="1" applyAlignment="1">
      <alignment horizontal="centerContinuous" vertical="center"/>
    </xf>
    <xf numFmtId="3" fontId="48" fillId="0" borderId="0" xfId="6" applyNumberFormat="1" applyFont="1" applyFill="1" applyBorder="1" applyAlignment="1">
      <alignment vertical="center"/>
    </xf>
    <xf numFmtId="3" fontId="48" fillId="0" borderId="39" xfId="6" applyNumberFormat="1" applyFont="1" applyFill="1" applyBorder="1" applyAlignment="1">
      <alignment vertical="center"/>
    </xf>
    <xf numFmtId="3" fontId="48" fillId="0" borderId="6" xfId="6" applyNumberFormat="1" applyFont="1" applyFill="1" applyBorder="1" applyAlignment="1">
      <alignment vertical="center"/>
    </xf>
    <xf numFmtId="3" fontId="48" fillId="0" borderId="28" xfId="6" applyNumberFormat="1" applyFont="1" applyFill="1" applyBorder="1" applyAlignment="1" applyProtection="1">
      <alignment horizontal="right" vertical="center"/>
      <protection locked="0"/>
    </xf>
    <xf numFmtId="3" fontId="48" fillId="0" borderId="35" xfId="6" applyNumberFormat="1" applyFont="1" applyFill="1" applyBorder="1" applyAlignment="1" applyProtection="1">
      <alignment horizontal="right" vertical="center"/>
      <protection locked="0"/>
    </xf>
    <xf numFmtId="3" fontId="48" fillId="0" borderId="35" xfId="6" applyNumberFormat="1" applyFont="1" applyFill="1" applyBorder="1" applyAlignment="1">
      <alignment horizontal="right" vertical="center"/>
    </xf>
    <xf numFmtId="3" fontId="48" fillId="0" borderId="103" xfId="6" applyNumberFormat="1" applyFont="1" applyFill="1" applyBorder="1" applyAlignment="1" applyProtection="1">
      <alignment horizontal="right" vertical="center"/>
      <protection locked="0"/>
    </xf>
    <xf numFmtId="3" fontId="48" fillId="0" borderId="149" xfId="6" applyNumberFormat="1" applyFont="1" applyFill="1" applyBorder="1" applyAlignment="1" applyProtection="1">
      <alignment horizontal="right" vertical="center"/>
    </xf>
    <xf numFmtId="0" fontId="48" fillId="0" borderId="103" xfId="6" applyFont="1" applyFill="1" applyBorder="1" applyAlignment="1">
      <alignment horizontal="center" vertical="center"/>
    </xf>
    <xf numFmtId="0" fontId="48" fillId="0" borderId="28" xfId="6" applyFont="1" applyFill="1" applyBorder="1" applyAlignment="1">
      <alignment horizontal="center" vertical="center"/>
    </xf>
    <xf numFmtId="0" fontId="48" fillId="0" borderId="35" xfId="6" applyFont="1" applyFill="1" applyBorder="1" applyAlignment="1">
      <alignment horizontal="center" vertical="center"/>
    </xf>
    <xf numFmtId="0" fontId="48" fillId="0" borderId="150" xfId="6" applyFont="1" applyFill="1" applyBorder="1" applyAlignment="1">
      <alignment horizontal="center" vertical="center"/>
    </xf>
    <xf numFmtId="0" fontId="48" fillId="0" borderId="33" xfId="6" applyFont="1" applyFill="1" applyBorder="1" applyAlignment="1">
      <alignment horizontal="center" vertical="center"/>
    </xf>
    <xf numFmtId="0" fontId="48" fillId="0" borderId="42" xfId="6" applyFont="1" applyFill="1" applyBorder="1" applyAlignment="1">
      <alignment horizontal="center" vertical="center"/>
    </xf>
    <xf numFmtId="3" fontId="48" fillId="0" borderId="150" xfId="6" applyNumberFormat="1" applyFont="1" applyFill="1" applyBorder="1" applyAlignment="1" applyProtection="1">
      <alignment horizontal="right" vertical="center"/>
      <protection locked="0"/>
    </xf>
    <xf numFmtId="3" fontId="48" fillId="0" borderId="89" xfId="6" applyNumberFormat="1" applyFont="1" applyFill="1" applyBorder="1" applyAlignment="1">
      <alignment horizontal="center" vertical="center"/>
    </xf>
    <xf numFmtId="3" fontId="48" fillId="0" borderId="45" xfId="6" applyNumberFormat="1" applyFont="1" applyFill="1" applyBorder="1" applyAlignment="1">
      <alignment horizontal="center" vertical="center"/>
    </xf>
    <xf numFmtId="3" fontId="48" fillId="0" borderId="47" xfId="6" applyNumberFormat="1" applyFont="1" applyFill="1" applyBorder="1" applyAlignment="1">
      <alignment horizontal="center" vertical="center"/>
    </xf>
    <xf numFmtId="3" fontId="48" fillId="0" borderId="89" xfId="6" applyNumberFormat="1" applyFont="1" applyFill="1" applyBorder="1" applyAlignment="1">
      <alignment horizontal="right" vertical="center"/>
    </xf>
    <xf numFmtId="3" fontId="9" fillId="0" borderId="35" xfId="4" applyNumberFormat="1" applyFont="1" applyFill="1" applyBorder="1" applyAlignment="1">
      <alignment vertical="center"/>
    </xf>
    <xf numFmtId="177" fontId="9" fillId="0" borderId="82" xfId="4" applyNumberFormat="1" applyFont="1" applyFill="1" applyBorder="1" applyAlignment="1">
      <alignment vertical="center"/>
    </xf>
    <xf numFmtId="3" fontId="5" fillId="0" borderId="35" xfId="4" applyNumberFormat="1" applyFont="1" applyFill="1" applyBorder="1" applyAlignment="1" applyProtection="1">
      <alignment vertical="center"/>
      <protection locked="0"/>
    </xf>
    <xf numFmtId="177" fontId="5" fillId="0" borderId="82" xfId="4" applyNumberFormat="1" applyFont="1" applyFill="1" applyBorder="1" applyAlignment="1" applyProtection="1">
      <alignment vertical="center"/>
    </xf>
    <xf numFmtId="3" fontId="5" fillId="0" borderId="25" xfId="4" applyNumberFormat="1" applyFont="1" applyFill="1" applyBorder="1" applyAlignment="1">
      <alignment vertical="center"/>
    </xf>
    <xf numFmtId="177" fontId="5" fillId="0" borderId="53" xfId="4" applyNumberFormat="1" applyFont="1" applyFill="1" applyBorder="1" applyAlignment="1">
      <alignment vertical="center"/>
    </xf>
    <xf numFmtId="179" fontId="5" fillId="0" borderId="82" xfId="4" applyNumberFormat="1" applyFont="1" applyFill="1" applyBorder="1" applyAlignment="1">
      <alignment horizontal="right" vertical="center"/>
    </xf>
    <xf numFmtId="177" fontId="5" fillId="0" borderId="82" xfId="4" applyNumberFormat="1" applyFont="1" applyFill="1" applyBorder="1" applyAlignment="1" applyProtection="1">
      <alignment vertical="center"/>
      <protection locked="0"/>
    </xf>
    <xf numFmtId="177" fontId="5" fillId="0" borderId="56" xfId="4" applyNumberFormat="1" applyFont="1" applyFill="1" applyBorder="1" applyAlignment="1" applyProtection="1">
      <alignment vertical="center"/>
      <protection locked="0"/>
    </xf>
    <xf numFmtId="3" fontId="5" fillId="0" borderId="75" xfId="4" applyNumberFormat="1" applyFont="1" applyFill="1" applyBorder="1" applyAlignment="1" applyProtection="1">
      <alignment vertical="center"/>
    </xf>
    <xf numFmtId="177" fontId="5" fillId="0" borderId="87" xfId="4" applyNumberFormat="1" applyFont="1" applyFill="1" applyBorder="1" applyAlignment="1" applyProtection="1">
      <alignment vertical="center"/>
      <protection locked="0"/>
    </xf>
    <xf numFmtId="179" fontId="5" fillId="0" borderId="87" xfId="4" applyNumberFormat="1" applyFont="1" applyFill="1" applyBorder="1" applyAlignment="1">
      <alignment horizontal="right" vertical="center"/>
    </xf>
    <xf numFmtId="38" fontId="5" fillId="2" borderId="67" xfId="2" applyFont="1" applyFill="1" applyBorder="1" applyAlignment="1" applyProtection="1">
      <alignment vertical="center"/>
      <protection locked="0"/>
    </xf>
    <xf numFmtId="38" fontId="5" fillId="2" borderId="57" xfId="2" applyFont="1" applyFill="1" applyBorder="1" applyAlignment="1" applyProtection="1">
      <alignment vertical="center"/>
      <protection locked="0"/>
    </xf>
    <xf numFmtId="188" fontId="5" fillId="2" borderId="58" xfId="2" applyNumberFormat="1" applyFont="1" applyFill="1" applyBorder="1" applyAlignment="1">
      <alignment vertical="center"/>
    </xf>
    <xf numFmtId="38" fontId="5" fillId="2" borderId="69" xfId="2" applyFont="1" applyFill="1" applyBorder="1" applyAlignment="1" applyProtection="1">
      <alignment vertical="center"/>
      <protection locked="0"/>
    </xf>
    <xf numFmtId="38" fontId="5" fillId="2" borderId="61" xfId="2" applyFont="1" applyFill="1" applyBorder="1" applyAlignment="1" applyProtection="1">
      <alignment vertical="center"/>
      <protection locked="0"/>
    </xf>
    <xf numFmtId="188" fontId="5" fillId="2" borderId="62" xfId="2" applyNumberFormat="1" applyFont="1" applyFill="1" applyBorder="1" applyAlignment="1">
      <alignment vertical="center"/>
    </xf>
    <xf numFmtId="38" fontId="5" fillId="0" borderId="67" xfId="2" applyFont="1" applyFill="1" applyBorder="1" applyAlignment="1" applyProtection="1">
      <alignment vertical="center"/>
      <protection locked="0"/>
    </xf>
    <xf numFmtId="38" fontId="5" fillId="0" borderId="57" xfId="2" applyFont="1" applyFill="1" applyBorder="1" applyAlignment="1" applyProtection="1">
      <alignment vertical="center"/>
      <protection locked="0"/>
    </xf>
    <xf numFmtId="0" fontId="5" fillId="0" borderId="58" xfId="1" applyNumberFormat="1" applyFont="1" applyFill="1" applyBorder="1" applyAlignment="1">
      <alignment vertical="center"/>
    </xf>
    <xf numFmtId="38" fontId="5" fillId="0" borderId="69" xfId="2" applyFont="1" applyFill="1" applyBorder="1" applyAlignment="1" applyProtection="1">
      <alignment vertical="center"/>
      <protection locked="0"/>
    </xf>
    <xf numFmtId="38" fontId="5" fillId="0" borderId="61" xfId="2" applyFont="1" applyFill="1" applyBorder="1" applyAlignment="1" applyProtection="1">
      <alignment vertical="center"/>
      <protection locked="0"/>
    </xf>
    <xf numFmtId="189" fontId="5" fillId="0" borderId="62" xfId="1" applyNumberFormat="1" applyFont="1" applyFill="1" applyBorder="1" applyAlignment="1">
      <alignment vertical="center"/>
    </xf>
    <xf numFmtId="189" fontId="5" fillId="0" borderId="58" xfId="1" applyNumberFormat="1" applyFont="1" applyFill="1" applyBorder="1" applyAlignment="1">
      <alignment vertical="center"/>
    </xf>
    <xf numFmtId="0" fontId="5" fillId="0" borderId="62" xfId="1" applyNumberFormat="1" applyFont="1" applyFill="1" applyBorder="1" applyAlignment="1">
      <alignment vertical="center"/>
    </xf>
    <xf numFmtId="0" fontId="5" fillId="2" borderId="88" xfId="1" applyNumberFormat="1" applyFont="1" applyFill="1" applyBorder="1" applyAlignment="1">
      <alignment vertical="center"/>
    </xf>
    <xf numFmtId="180" fontId="5" fillId="2" borderId="58" xfId="2" applyNumberFormat="1" applyFont="1" applyFill="1" applyBorder="1" applyAlignment="1">
      <alignment vertical="center"/>
    </xf>
    <xf numFmtId="0" fontId="5" fillId="2" borderId="58" xfId="1" applyNumberFormat="1" applyFont="1" applyFill="1" applyBorder="1" applyAlignment="1">
      <alignment vertical="center"/>
    </xf>
    <xf numFmtId="38" fontId="5" fillId="2" borderId="94" xfId="2" applyFont="1" applyFill="1" applyBorder="1" applyAlignment="1" applyProtection="1">
      <alignment vertical="center"/>
      <protection locked="0"/>
    </xf>
    <xf numFmtId="38" fontId="5" fillId="2" borderId="96" xfId="2" applyFont="1" applyFill="1" applyBorder="1" applyAlignment="1" applyProtection="1">
      <alignment vertical="center"/>
      <protection locked="0"/>
    </xf>
    <xf numFmtId="180" fontId="5" fillId="2" borderId="95" xfId="2" applyNumberFormat="1" applyFont="1" applyFill="1" applyBorder="1" applyAlignment="1">
      <alignment vertical="center"/>
    </xf>
    <xf numFmtId="0" fontId="5" fillId="2" borderId="95" xfId="1" applyNumberFormat="1" applyFont="1" applyFill="1" applyBorder="1" applyAlignment="1">
      <alignment vertical="center"/>
    </xf>
    <xf numFmtId="38" fontId="57" fillId="2" borderId="90" xfId="2" applyNumberFormat="1" applyFont="1" applyFill="1" applyBorder="1" applyAlignment="1" applyProtection="1">
      <alignment vertical="center"/>
      <protection locked="0"/>
    </xf>
    <xf numFmtId="38" fontId="57" fillId="2" borderId="80" xfId="2" applyFont="1" applyFill="1" applyBorder="1" applyAlignment="1" applyProtection="1">
      <alignment vertical="center"/>
      <protection locked="0"/>
    </xf>
    <xf numFmtId="0" fontId="10" fillId="2" borderId="42" xfId="4" applyFont="1" applyFill="1" applyBorder="1" applyAlignment="1">
      <alignment horizontal="distributed" vertical="center" indent="1"/>
    </xf>
    <xf numFmtId="0" fontId="10" fillId="2" borderId="33" xfId="4" applyFont="1" applyFill="1" applyBorder="1" applyAlignment="1">
      <alignment horizontal="distributed" vertical="center" indent="1"/>
    </xf>
    <xf numFmtId="0" fontId="10" fillId="2" borderId="34" xfId="4" applyFont="1" applyFill="1" applyBorder="1" applyAlignment="1">
      <alignment horizontal="distributed" vertical="center" indent="1"/>
    </xf>
    <xf numFmtId="0" fontId="10" fillId="2" borderId="47" xfId="4" applyFont="1" applyFill="1" applyBorder="1" applyAlignment="1">
      <alignment horizontal="distributed" vertical="center" indent="1"/>
    </xf>
    <xf numFmtId="0" fontId="10" fillId="2" borderId="45" xfId="4" applyFont="1" applyFill="1" applyBorder="1" applyAlignment="1">
      <alignment horizontal="distributed" vertical="center" indent="1"/>
    </xf>
    <xf numFmtId="0" fontId="10" fillId="2" borderId="63" xfId="4" applyFont="1" applyFill="1" applyBorder="1" applyAlignment="1">
      <alignment horizontal="distributed" vertical="center" indent="1"/>
    </xf>
    <xf numFmtId="0" fontId="41" fillId="2" borderId="46" xfId="4" applyFont="1" applyFill="1" applyBorder="1" applyAlignment="1">
      <alignment horizontal="distributed" vertical="center" indent="1"/>
    </xf>
    <xf numFmtId="0" fontId="41" fillId="2" borderId="65" xfId="4" applyFont="1" applyFill="1" applyBorder="1" applyAlignment="1">
      <alignment horizontal="distributed" vertical="center" indent="1"/>
    </xf>
    <xf numFmtId="0" fontId="41" fillId="2" borderId="66" xfId="4" applyFont="1" applyFill="1" applyBorder="1" applyAlignment="1">
      <alignment horizontal="distributed" vertical="center" indent="1"/>
    </xf>
    <xf numFmtId="0" fontId="41" fillId="2" borderId="2" xfId="4" applyFont="1" applyFill="1" applyBorder="1" applyAlignment="1">
      <alignment horizontal="distributed" vertical="center" indent="1"/>
    </xf>
    <xf numFmtId="0" fontId="41" fillId="2" borderId="22" xfId="4" applyFont="1" applyFill="1" applyBorder="1" applyAlignment="1">
      <alignment horizontal="distributed" vertical="center" indent="1"/>
    </xf>
    <xf numFmtId="0" fontId="41" fillId="2" borderId="3" xfId="4" applyFont="1" applyFill="1" applyBorder="1" applyAlignment="1">
      <alignment horizontal="distributed" vertical="center" indent="1"/>
    </xf>
    <xf numFmtId="0" fontId="7" fillId="2" borderId="49" xfId="4" applyFont="1" applyFill="1" applyBorder="1" applyAlignment="1">
      <alignment horizontal="center" vertical="center" textRotation="255" shrinkToFit="1"/>
    </xf>
    <xf numFmtId="0" fontId="7" fillId="2" borderId="55" xfId="110" applyFont="1" applyFill="1" applyBorder="1" applyAlignment="1">
      <alignment horizontal="center" vertical="center" textRotation="255" shrinkToFit="1"/>
    </xf>
    <xf numFmtId="0" fontId="7" fillId="2" borderId="81" xfId="110" applyFont="1" applyFill="1" applyBorder="1" applyAlignment="1">
      <alignment horizontal="center" vertical="center" textRotation="255" shrinkToFit="1"/>
    </xf>
    <xf numFmtId="0" fontId="5" fillId="2" borderId="4" xfId="4" applyFont="1" applyFill="1" applyBorder="1" applyAlignment="1">
      <alignment horizontal="center" vertical="center"/>
    </xf>
    <xf numFmtId="0" fontId="5" fillId="2" borderId="5" xfId="4" applyFont="1" applyFill="1" applyBorder="1" applyAlignment="1">
      <alignment horizontal="center" vertical="center"/>
    </xf>
    <xf numFmtId="0" fontId="10" fillId="2" borderId="49" xfId="4" applyFont="1" applyFill="1" applyBorder="1" applyAlignment="1">
      <alignment vertical="center" textRotation="255" shrinkToFit="1"/>
    </xf>
    <xf numFmtId="0" fontId="2" fillId="2" borderId="55" xfId="110" applyFont="1" applyFill="1" applyBorder="1" applyAlignment="1">
      <alignment shrinkToFit="1"/>
    </xf>
    <xf numFmtId="0" fontId="2" fillId="2" borderId="81" xfId="110" applyFont="1" applyFill="1" applyBorder="1" applyAlignment="1">
      <alignment shrinkToFit="1"/>
    </xf>
    <xf numFmtId="0" fontId="10" fillId="2" borderId="49" xfId="4" applyFont="1" applyFill="1" applyBorder="1" applyAlignment="1">
      <alignment horizontal="center" vertical="center" textRotation="255" shrinkToFit="1"/>
    </xf>
    <xf numFmtId="0" fontId="10" fillId="2" borderId="55" xfId="4" applyFont="1" applyFill="1" applyBorder="1" applyAlignment="1">
      <alignment horizontal="center" vertical="center" textRotation="255" shrinkToFit="1"/>
    </xf>
    <xf numFmtId="0" fontId="10" fillId="2" borderId="52" xfId="4" applyFont="1" applyFill="1" applyBorder="1" applyAlignment="1">
      <alignment horizontal="center" vertical="center" textRotation="255" shrinkToFit="1"/>
    </xf>
    <xf numFmtId="183" fontId="5" fillId="2" borderId="49" xfId="4" applyNumberFormat="1" applyFont="1" applyFill="1" applyBorder="1" applyAlignment="1">
      <alignment horizontal="center" vertical="center" wrapText="1"/>
    </xf>
    <xf numFmtId="183" fontId="5" fillId="2" borderId="52" xfId="4" applyNumberFormat="1" applyFont="1" applyFill="1" applyBorder="1" applyAlignment="1">
      <alignment horizontal="center" vertical="center"/>
    </xf>
    <xf numFmtId="0" fontId="5" fillId="2" borderId="2" xfId="4" applyFont="1" applyFill="1" applyBorder="1" applyAlignment="1">
      <alignment horizontal="center" vertical="center"/>
    </xf>
    <xf numFmtId="0" fontId="5" fillId="2" borderId="22" xfId="4" applyFont="1" applyFill="1" applyBorder="1" applyAlignment="1">
      <alignment horizontal="center" vertical="center"/>
    </xf>
    <xf numFmtId="0" fontId="5" fillId="2" borderId="3" xfId="4" applyFont="1" applyFill="1" applyBorder="1" applyAlignment="1">
      <alignment horizontal="center" vertical="center"/>
    </xf>
    <xf numFmtId="0" fontId="5" fillId="2" borderId="7" xfId="4" applyFont="1" applyFill="1" applyBorder="1" applyAlignment="1">
      <alignment horizontal="center" vertical="center"/>
    </xf>
    <xf numFmtId="0" fontId="5" fillId="2" borderId="0" xfId="4" applyFont="1" applyFill="1" applyBorder="1" applyAlignment="1">
      <alignment horizontal="center" vertical="center"/>
    </xf>
    <xf numFmtId="0" fontId="5" fillId="2" borderId="8" xfId="4" applyFont="1" applyFill="1" applyBorder="1" applyAlignment="1">
      <alignment horizontal="center" vertical="center"/>
    </xf>
    <xf numFmtId="0" fontId="5" fillId="2" borderId="11" xfId="4" applyFont="1" applyFill="1" applyBorder="1" applyAlignment="1">
      <alignment horizontal="center" vertical="center"/>
    </xf>
    <xf numFmtId="0" fontId="5" fillId="2" borderId="13" xfId="4" applyFont="1" applyFill="1" applyBorder="1" applyAlignment="1">
      <alignment horizontal="center" vertical="center"/>
    </xf>
    <xf numFmtId="0" fontId="5" fillId="2" borderId="12" xfId="4" applyFont="1" applyFill="1" applyBorder="1" applyAlignment="1">
      <alignment horizontal="center" vertical="center"/>
    </xf>
    <xf numFmtId="0" fontId="10" fillId="2" borderId="111" xfId="4" applyFont="1" applyFill="1" applyBorder="1" applyAlignment="1">
      <alignment horizontal="distributed" vertical="center" indent="1"/>
    </xf>
    <xf numFmtId="0" fontId="10" fillId="2" borderId="159" xfId="4" applyFont="1" applyFill="1" applyBorder="1" applyAlignment="1">
      <alignment horizontal="distributed" vertical="center" indent="1"/>
    </xf>
    <xf numFmtId="0" fontId="10" fillId="2" borderId="160" xfId="4" applyFont="1" applyFill="1" applyBorder="1" applyAlignment="1">
      <alignment horizontal="distributed" vertical="center" indent="1"/>
    </xf>
    <xf numFmtId="14" fontId="4" fillId="2" borderId="13" xfId="4" applyNumberFormat="1" applyFont="1" applyFill="1" applyBorder="1" applyAlignment="1" applyProtection="1">
      <alignment horizontal="distributed" vertical="center" indent="14"/>
      <protection locked="0"/>
    </xf>
    <xf numFmtId="0" fontId="7" fillId="0" borderId="49" xfId="4" applyFont="1" applyFill="1" applyBorder="1" applyAlignment="1">
      <alignment horizontal="center" vertical="center" wrapText="1" shrinkToFit="1"/>
    </xf>
    <xf numFmtId="0" fontId="7" fillId="0" borderId="52" xfId="4" applyFont="1" applyFill="1" applyBorder="1" applyAlignment="1">
      <alignment horizontal="center" vertical="center" wrapText="1" shrinkToFit="1"/>
    </xf>
    <xf numFmtId="0" fontId="42" fillId="2" borderId="46" xfId="4" applyFont="1" applyFill="1" applyBorder="1" applyAlignment="1">
      <alignment horizontal="distributed" vertical="center" indent="1"/>
    </xf>
    <xf numFmtId="0" fontId="42" fillId="2" borderId="65" xfId="4" applyFont="1" applyFill="1" applyBorder="1" applyAlignment="1">
      <alignment horizontal="distributed" vertical="center" indent="1"/>
    </xf>
    <xf numFmtId="0" fontId="42" fillId="2" borderId="66" xfId="4" applyFont="1" applyFill="1" applyBorder="1" applyAlignment="1">
      <alignment horizontal="distributed" vertical="center" indent="1"/>
    </xf>
    <xf numFmtId="0" fontId="10" fillId="2" borderId="4" xfId="4" applyFont="1" applyFill="1" applyBorder="1" applyAlignment="1" applyProtection="1">
      <alignment horizontal="center" vertical="center"/>
      <protection locked="0"/>
    </xf>
    <xf numFmtId="0" fontId="10" fillId="2" borderId="32" xfId="4" applyFont="1" applyFill="1" applyBorder="1" applyAlignment="1" applyProtection="1">
      <alignment horizontal="center" vertical="center"/>
      <protection locked="0"/>
    </xf>
    <xf numFmtId="0" fontId="10" fillId="2" borderId="104" xfId="4" applyFont="1" applyFill="1" applyBorder="1" applyAlignment="1" applyProtection="1">
      <alignment horizontal="center" vertical="center"/>
      <protection locked="0"/>
    </xf>
    <xf numFmtId="0" fontId="5" fillId="2" borderId="105" xfId="4" applyFont="1" applyFill="1" applyBorder="1" applyAlignment="1" applyProtection="1">
      <alignment horizontal="center" vertical="center"/>
      <protection locked="0"/>
    </xf>
    <xf numFmtId="0" fontId="5" fillId="2" borderId="32" xfId="4" applyFont="1" applyFill="1" applyBorder="1" applyAlignment="1" applyProtection="1">
      <alignment horizontal="center" vertical="center"/>
      <protection locked="0"/>
    </xf>
    <xf numFmtId="0" fontId="5" fillId="2" borderId="5" xfId="4" applyFont="1" applyFill="1" applyBorder="1" applyAlignment="1" applyProtection="1">
      <alignment horizontal="center" vertical="center"/>
      <protection locked="0"/>
    </xf>
    <xf numFmtId="0" fontId="41" fillId="2" borderId="161" xfId="4" applyFont="1" applyFill="1" applyBorder="1" applyAlignment="1">
      <alignment horizontal="distributed" vertical="center" indent="1"/>
    </xf>
    <xf numFmtId="0" fontId="41" fillId="2" borderId="162" xfId="4" applyFont="1" applyFill="1" applyBorder="1" applyAlignment="1">
      <alignment horizontal="distributed" vertical="center" indent="1"/>
    </xf>
    <xf numFmtId="0" fontId="41" fillId="2" borderId="163" xfId="4" applyFont="1" applyFill="1" applyBorder="1" applyAlignment="1">
      <alignment horizontal="distributed" vertical="center" indent="1"/>
    </xf>
    <xf numFmtId="0" fontId="12" fillId="2" borderId="49" xfId="4" applyFont="1" applyFill="1" applyBorder="1" applyAlignment="1">
      <alignment horizontal="center" vertical="center" textRotation="255"/>
    </xf>
    <xf numFmtId="0" fontId="12" fillId="2" borderId="55" xfId="4" applyFont="1" applyFill="1" applyBorder="1" applyAlignment="1">
      <alignment horizontal="center" vertical="center" textRotation="255"/>
    </xf>
    <xf numFmtId="0" fontId="12" fillId="2" borderId="81" xfId="4" applyFont="1" applyFill="1" applyBorder="1" applyAlignment="1">
      <alignment horizontal="center" vertical="center" textRotation="255"/>
    </xf>
    <xf numFmtId="189" fontId="50" fillId="2" borderId="52" xfId="6" applyNumberFormat="1" applyFont="1" applyFill="1" applyBorder="1" applyAlignment="1">
      <alignment horizontal="right" vertical="center"/>
    </xf>
    <xf numFmtId="177" fontId="50" fillId="2" borderId="25" xfId="2" applyNumberFormat="1" applyFont="1" applyFill="1" applyBorder="1" applyAlignment="1">
      <alignment horizontal="right" vertical="center"/>
    </xf>
    <xf numFmtId="177" fontId="50" fillId="2" borderId="13" xfId="2" applyNumberFormat="1" applyFont="1" applyFill="1" applyBorder="1" applyAlignment="1">
      <alignment horizontal="right" vertical="center"/>
    </xf>
    <xf numFmtId="177" fontId="50" fillId="2" borderId="26" xfId="2" applyNumberFormat="1" applyFont="1" applyFill="1" applyBorder="1" applyAlignment="1">
      <alignment horizontal="right" vertical="center"/>
    </xf>
    <xf numFmtId="189" fontId="50" fillId="2" borderId="25" xfId="6" applyNumberFormat="1" applyFont="1" applyFill="1" applyBorder="1" applyAlignment="1">
      <alignment horizontal="right" vertical="center"/>
    </xf>
    <xf numFmtId="177" fontId="50" fillId="2" borderId="123" xfId="2" applyNumberFormat="1" applyFont="1" applyFill="1" applyBorder="1" applyAlignment="1">
      <alignment horizontal="right" vertical="center"/>
    </xf>
    <xf numFmtId="189" fontId="50" fillId="2" borderId="53" xfId="6" applyNumberFormat="1" applyFont="1" applyFill="1" applyBorder="1" applyAlignment="1">
      <alignment horizontal="right" vertical="center"/>
    </xf>
    <xf numFmtId="177" fontId="50" fillId="2" borderId="158" xfId="2" applyNumberFormat="1" applyFont="1" applyFill="1" applyBorder="1" applyAlignment="1">
      <alignment horizontal="right" vertical="center"/>
    </xf>
    <xf numFmtId="177" fontId="50" fillId="2" borderId="45" xfId="2" applyNumberFormat="1" applyFont="1" applyFill="1" applyBorder="1" applyAlignment="1">
      <alignment horizontal="right" vertical="center"/>
    </xf>
    <xf numFmtId="177" fontId="50" fillId="2" borderId="20" xfId="2" applyNumberFormat="1" applyFont="1" applyFill="1" applyBorder="1" applyAlignment="1">
      <alignment horizontal="right" vertical="center"/>
    </xf>
    <xf numFmtId="189" fontId="50" fillId="2" borderId="75" xfId="6" applyNumberFormat="1" applyFont="1" applyFill="1" applyBorder="1" applyAlignment="1">
      <alignment horizontal="right" vertical="center"/>
    </xf>
    <xf numFmtId="189" fontId="50" fillId="2" borderId="87" xfId="6" applyNumberFormat="1" applyFont="1" applyFill="1" applyBorder="1" applyAlignment="1">
      <alignment horizontal="right" vertical="center"/>
    </xf>
    <xf numFmtId="0" fontId="44" fillId="2" borderId="51" xfId="6" applyFont="1" applyFill="1" applyBorder="1" applyAlignment="1">
      <alignment horizontal="distributed" vertical="center" indent="1"/>
    </xf>
    <xf numFmtId="0" fontId="44" fillId="2" borderId="52" xfId="6" applyFont="1" applyFill="1" applyBorder="1" applyAlignment="1">
      <alignment horizontal="distributed" vertical="center" indent="1"/>
    </xf>
    <xf numFmtId="0" fontId="44" fillId="2" borderId="25" xfId="6" applyFont="1" applyFill="1" applyBorder="1" applyAlignment="1">
      <alignment horizontal="distributed" vertical="center" indent="1"/>
    </xf>
    <xf numFmtId="38" fontId="50" fillId="2" borderId="11" xfId="2" applyFont="1" applyFill="1" applyBorder="1" applyAlignment="1">
      <alignment horizontal="right" vertical="center"/>
    </xf>
    <xf numFmtId="38" fontId="50" fillId="2" borderId="13" xfId="2" applyFont="1" applyFill="1" applyBorder="1" applyAlignment="1">
      <alignment horizontal="right" vertical="center"/>
    </xf>
    <xf numFmtId="38" fontId="50" fillId="2" borderId="26" xfId="2" applyFont="1" applyFill="1" applyBorder="1" applyAlignment="1">
      <alignment horizontal="right" vertical="center"/>
    </xf>
    <xf numFmtId="38" fontId="50" fillId="2" borderId="25" xfId="2" applyFont="1" applyFill="1" applyBorder="1" applyAlignment="1">
      <alignment horizontal="right" vertical="center"/>
    </xf>
    <xf numFmtId="38" fontId="50" fillId="2" borderId="123" xfId="2" applyFont="1" applyFill="1" applyBorder="1" applyAlignment="1">
      <alignment horizontal="right" vertical="center"/>
    </xf>
    <xf numFmtId="38" fontId="50" fillId="2" borderId="12" xfId="2" applyFont="1" applyFill="1" applyBorder="1" applyAlignment="1">
      <alignment horizontal="right" vertical="center"/>
    </xf>
    <xf numFmtId="177" fontId="50" fillId="2" borderId="11" xfId="2" applyNumberFormat="1" applyFont="1" applyFill="1" applyBorder="1" applyAlignment="1">
      <alignment horizontal="right" vertical="center"/>
    </xf>
    <xf numFmtId="38" fontId="50" fillId="2" borderId="47" xfId="2" applyFont="1" applyFill="1" applyBorder="1" applyAlignment="1">
      <alignment horizontal="right" vertical="center"/>
    </xf>
    <xf numFmtId="38" fontId="50" fillId="2" borderId="45" xfId="2" applyFont="1" applyFill="1" applyBorder="1" applyAlignment="1">
      <alignment horizontal="right" vertical="center"/>
    </xf>
    <xf numFmtId="38" fontId="50" fillId="2" borderId="158" xfId="2" applyFont="1" applyFill="1" applyBorder="1" applyAlignment="1">
      <alignment horizontal="right" vertical="center"/>
    </xf>
    <xf numFmtId="38" fontId="50" fillId="2" borderId="63" xfId="2" applyFont="1" applyFill="1" applyBorder="1" applyAlignment="1">
      <alignment horizontal="right" vertical="center"/>
    </xf>
    <xf numFmtId="177" fontId="50" fillId="2" borderId="120" xfId="2" applyNumberFormat="1" applyFont="1" applyFill="1" applyBorder="1" applyAlignment="1">
      <alignment horizontal="right" vertical="center"/>
    </xf>
    <xf numFmtId="177" fontId="50" fillId="2" borderId="47" xfId="2" applyNumberFormat="1" applyFont="1" applyFill="1" applyBorder="1" applyAlignment="1">
      <alignment horizontal="right" vertical="center"/>
    </xf>
    <xf numFmtId="189" fontId="50" fillId="2" borderId="47" xfId="6" applyNumberFormat="1" applyFont="1" applyFill="1" applyBorder="1" applyAlignment="1">
      <alignment horizontal="right" vertical="center"/>
    </xf>
    <xf numFmtId="189" fontId="50" fillId="2" borderId="81" xfId="6" applyNumberFormat="1" applyFont="1" applyFill="1" applyBorder="1" applyAlignment="1">
      <alignment horizontal="right" vertical="center"/>
    </xf>
    <xf numFmtId="177" fontId="50" fillId="2" borderId="35" xfId="2" applyNumberFormat="1" applyFont="1" applyFill="1" applyBorder="1" applyAlignment="1">
      <alignment horizontal="right" vertical="center"/>
    </xf>
    <xf numFmtId="177" fontId="50" fillId="2" borderId="28" xfId="2" applyNumberFormat="1" applyFont="1" applyFill="1" applyBorder="1" applyAlignment="1">
      <alignment horizontal="right" vertical="center"/>
    </xf>
    <xf numFmtId="177" fontId="50" fillId="2" borderId="36" xfId="2" applyNumberFormat="1" applyFont="1" applyFill="1" applyBorder="1" applyAlignment="1">
      <alignment horizontal="right" vertical="center"/>
    </xf>
    <xf numFmtId="189" fontId="50" fillId="2" borderId="35" xfId="6" applyNumberFormat="1" applyFont="1" applyFill="1" applyBorder="1" applyAlignment="1">
      <alignment horizontal="right" vertical="center"/>
    </xf>
    <xf numFmtId="177" fontId="50" fillId="2" borderId="119" xfId="2" applyNumberFormat="1" applyFont="1" applyFill="1" applyBorder="1" applyAlignment="1">
      <alignment horizontal="right" vertical="center"/>
    </xf>
    <xf numFmtId="189" fontId="50" fillId="2" borderId="82" xfId="6" applyNumberFormat="1" applyFont="1" applyFill="1" applyBorder="1" applyAlignment="1">
      <alignment horizontal="right" vertical="center"/>
    </xf>
    <xf numFmtId="0" fontId="44" fillId="2" borderId="70" xfId="6" applyFont="1" applyFill="1" applyBorder="1" applyAlignment="1">
      <alignment horizontal="center" vertical="center"/>
    </xf>
    <xf numFmtId="0" fontId="44" fillId="2" borderId="75" xfId="6" applyFont="1" applyFill="1" applyBorder="1" applyAlignment="1">
      <alignment horizontal="center" vertical="center"/>
    </xf>
    <xf numFmtId="0" fontId="44" fillId="2" borderId="47" xfId="6" applyFont="1" applyFill="1" applyBorder="1" applyAlignment="1">
      <alignment horizontal="center" vertical="center"/>
    </xf>
    <xf numFmtId="38" fontId="50" fillId="2" borderId="120" xfId="2" applyFont="1" applyFill="1" applyBorder="1" applyAlignment="1">
      <alignment horizontal="right" vertical="center"/>
    </xf>
    <xf numFmtId="38" fontId="50" fillId="2" borderId="20" xfId="2" applyFont="1" applyFill="1" applyBorder="1" applyAlignment="1">
      <alignment horizontal="right" vertical="center"/>
    </xf>
    <xf numFmtId="0" fontId="44" fillId="2" borderId="80" xfId="6" applyFont="1" applyFill="1" applyBorder="1" applyAlignment="1">
      <alignment horizontal="center" vertical="center"/>
    </xf>
    <xf numFmtId="0" fontId="44" fillId="2" borderId="81" xfId="6" applyFont="1" applyFill="1" applyBorder="1" applyAlignment="1">
      <alignment horizontal="center" vertical="center"/>
    </xf>
    <xf numFmtId="0" fontId="44" fillId="2" borderId="35" xfId="6" applyFont="1" applyFill="1" applyBorder="1" applyAlignment="1">
      <alignment horizontal="center" vertical="center"/>
    </xf>
    <xf numFmtId="38" fontId="50" fillId="2" borderId="27" xfId="2" applyFont="1" applyFill="1" applyBorder="1" applyAlignment="1">
      <alignment horizontal="right" vertical="center"/>
    </xf>
    <xf numFmtId="38" fontId="50" fillId="2" borderId="28" xfId="2" applyFont="1" applyFill="1" applyBorder="1" applyAlignment="1">
      <alignment horizontal="right" vertical="center"/>
    </xf>
    <xf numFmtId="38" fontId="50" fillId="2" borderId="36" xfId="2" applyFont="1" applyFill="1" applyBorder="1" applyAlignment="1">
      <alignment horizontal="right" vertical="center"/>
    </xf>
    <xf numFmtId="38" fontId="50" fillId="2" borderId="35" xfId="2" applyFont="1" applyFill="1" applyBorder="1" applyAlignment="1">
      <alignment horizontal="right" vertical="center"/>
    </xf>
    <xf numFmtId="38" fontId="50" fillId="2" borderId="119" xfId="2" applyFont="1" applyFill="1" applyBorder="1" applyAlignment="1">
      <alignment horizontal="right" vertical="center"/>
    </xf>
    <xf numFmtId="38" fontId="50" fillId="2" borderId="29" xfId="2" applyFont="1" applyFill="1" applyBorder="1" applyAlignment="1">
      <alignment horizontal="right" vertical="center"/>
    </xf>
    <xf numFmtId="177" fontId="50" fillId="2" borderId="27" xfId="2" applyNumberFormat="1" applyFont="1" applyFill="1" applyBorder="1" applyAlignment="1">
      <alignment horizontal="right" vertical="center"/>
    </xf>
    <xf numFmtId="0" fontId="44" fillId="2" borderId="47" xfId="3" applyFont="1" applyFill="1" applyBorder="1" applyAlignment="1">
      <alignment horizontal="center" vertical="center" wrapText="1"/>
    </xf>
    <xf numFmtId="0" fontId="44" fillId="2" borderId="45" xfId="3" applyFont="1" applyFill="1" applyBorder="1" applyAlignment="1">
      <alignment horizontal="center" vertical="center" wrapText="1"/>
    </xf>
    <xf numFmtId="0" fontId="44" fillId="2" borderId="158" xfId="3" applyFont="1" applyFill="1" applyBorder="1" applyAlignment="1">
      <alignment horizontal="center" vertical="center" wrapText="1"/>
    </xf>
    <xf numFmtId="0" fontId="44" fillId="2" borderId="63" xfId="3" applyFont="1" applyFill="1" applyBorder="1" applyAlignment="1">
      <alignment horizontal="center" vertical="center" wrapText="1"/>
    </xf>
    <xf numFmtId="0" fontId="44" fillId="2" borderId="120" xfId="3" applyFont="1" applyFill="1" applyBorder="1" applyAlignment="1">
      <alignment horizontal="center" vertical="center" wrapText="1"/>
    </xf>
    <xf numFmtId="0" fontId="44" fillId="2" borderId="20" xfId="3" applyFont="1" applyFill="1" applyBorder="1" applyAlignment="1">
      <alignment horizontal="center" vertical="center" wrapText="1"/>
    </xf>
    <xf numFmtId="0" fontId="49" fillId="2" borderId="13" xfId="6" applyFont="1" applyFill="1" applyBorder="1" applyAlignment="1">
      <alignment horizontal="center" vertical="center"/>
    </xf>
    <xf numFmtId="0" fontId="44" fillId="2" borderId="71" xfId="3" applyFont="1" applyFill="1" applyBorder="1" applyAlignment="1">
      <alignment horizontal="center" vertical="center"/>
    </xf>
    <xf numFmtId="0" fontId="44" fillId="2" borderId="76" xfId="3" applyFont="1" applyFill="1" applyBorder="1" applyAlignment="1">
      <alignment horizontal="center" vertical="center"/>
    </xf>
    <xf numFmtId="0" fontId="44" fillId="2" borderId="40" xfId="3" applyFont="1" applyFill="1" applyBorder="1" applyAlignment="1">
      <alignment horizontal="center" vertical="center"/>
    </xf>
    <xf numFmtId="0" fontId="44" fillId="2" borderId="70" xfId="3" applyFont="1" applyFill="1" applyBorder="1" applyAlignment="1">
      <alignment horizontal="center" vertical="center"/>
    </xf>
    <xf numFmtId="0" fontId="44" fillId="2" borderId="75" xfId="3" applyFont="1" applyFill="1" applyBorder="1" applyAlignment="1">
      <alignment horizontal="center" vertical="center"/>
    </xf>
    <xf numFmtId="0" fontId="44" fillId="2" borderId="47" xfId="3" applyFont="1" applyFill="1" applyBorder="1" applyAlignment="1">
      <alignment horizontal="center" vertical="center"/>
    </xf>
    <xf numFmtId="0" fontId="5" fillId="2" borderId="4"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5" xfId="3" applyFont="1" applyFill="1" applyBorder="1" applyAlignment="1">
      <alignment horizontal="center" vertical="center"/>
    </xf>
    <xf numFmtId="0" fontId="44" fillId="2" borderId="4" xfId="3" applyFont="1" applyFill="1" applyBorder="1" applyAlignment="1">
      <alignment horizontal="center" vertical="center"/>
    </xf>
    <xf numFmtId="0" fontId="44" fillId="2" borderId="32" xfId="3" applyFont="1" applyFill="1" applyBorder="1" applyAlignment="1">
      <alignment horizontal="center" vertical="center"/>
    </xf>
    <xf numFmtId="0" fontId="44" fillId="2" borderId="5" xfId="3" applyFont="1" applyFill="1" applyBorder="1" applyAlignment="1">
      <alignment horizontal="center" vertical="center"/>
    </xf>
    <xf numFmtId="0" fontId="50" fillId="2" borderId="75" xfId="3" applyFont="1" applyFill="1" applyBorder="1" applyAlignment="1">
      <alignment horizontal="center" vertical="center" wrapText="1"/>
    </xf>
    <xf numFmtId="0" fontId="50" fillId="2" borderId="87" xfId="3" applyFont="1" applyFill="1" applyBorder="1" applyAlignment="1">
      <alignment horizontal="center" vertical="center" wrapText="1"/>
    </xf>
    <xf numFmtId="0" fontId="50" fillId="2" borderId="47" xfId="3" applyFont="1" applyFill="1" applyBorder="1" applyAlignment="1">
      <alignment horizontal="center" vertical="center" wrapText="1"/>
    </xf>
    <xf numFmtId="177" fontId="48" fillId="2" borderId="156" xfId="2" applyNumberFormat="1" applyFont="1" applyFill="1" applyBorder="1" applyAlignment="1" applyProtection="1">
      <alignment vertical="center"/>
      <protection locked="0"/>
    </xf>
    <xf numFmtId="177" fontId="48" fillId="2" borderId="153" xfId="2" applyNumberFormat="1" applyFont="1" applyFill="1" applyBorder="1" applyAlignment="1" applyProtection="1">
      <alignment vertical="center"/>
      <protection locked="0"/>
    </xf>
    <xf numFmtId="177" fontId="48" fillId="2" borderId="154" xfId="2" applyNumberFormat="1" applyFont="1" applyFill="1" applyBorder="1" applyAlignment="1" applyProtection="1">
      <alignment vertical="center"/>
      <protection locked="0"/>
    </xf>
    <xf numFmtId="177" fontId="48" fillId="2" borderId="80" xfId="2" applyNumberFormat="1" applyFont="1" applyFill="1" applyBorder="1" applyAlignment="1" applyProtection="1">
      <alignment horizontal="right" vertical="center"/>
      <protection locked="0"/>
    </xf>
    <xf numFmtId="177" fontId="48" fillId="2" borderId="81" xfId="2" applyNumberFormat="1" applyFont="1" applyFill="1" applyBorder="1" applyAlignment="1" applyProtection="1">
      <alignment horizontal="right" vertical="center"/>
      <protection locked="0"/>
    </xf>
    <xf numFmtId="177" fontId="48" fillId="2" borderId="82" xfId="2" applyNumberFormat="1" applyFont="1" applyFill="1" applyBorder="1" applyAlignment="1" applyProtection="1">
      <alignment horizontal="right" vertical="center"/>
      <protection locked="0"/>
    </xf>
    <xf numFmtId="177" fontId="48" fillId="2" borderId="35" xfId="2" applyNumberFormat="1" applyFont="1" applyFill="1" applyBorder="1" applyAlignment="1" applyProtection="1">
      <alignment horizontal="right" vertical="center"/>
      <protection locked="0"/>
    </xf>
    <xf numFmtId="177" fontId="48" fillId="2" borderId="61" xfId="2" applyNumberFormat="1" applyFont="1" applyFill="1" applyBorder="1" applyAlignment="1" applyProtection="1">
      <alignment horizontal="right" vertical="center"/>
      <protection locked="0"/>
    </xf>
    <xf numFmtId="177" fontId="48" fillId="2" borderId="81" xfId="2" applyNumberFormat="1" applyFont="1" applyFill="1" applyBorder="1" applyAlignment="1" applyProtection="1">
      <alignment vertical="center"/>
      <protection locked="0"/>
    </xf>
    <xf numFmtId="177" fontId="48" fillId="2" borderId="82" xfId="2" applyNumberFormat="1" applyFont="1" applyFill="1" applyBorder="1" applyAlignment="1" applyProtection="1">
      <alignment vertical="center"/>
      <protection locked="0"/>
    </xf>
    <xf numFmtId="176" fontId="44" fillId="2" borderId="2" xfId="6" applyNumberFormat="1" applyFont="1" applyFill="1" applyBorder="1" applyAlignment="1" applyProtection="1">
      <alignment horizontal="distributed" vertical="center" indent="1"/>
      <protection locked="0"/>
    </xf>
    <xf numFmtId="176" fontId="44" fillId="2" borderId="22" xfId="6" applyNumberFormat="1" applyFont="1" applyFill="1" applyBorder="1" applyAlignment="1" applyProtection="1">
      <alignment horizontal="distributed" vertical="center" indent="1"/>
      <protection locked="0"/>
    </xf>
    <xf numFmtId="176" fontId="44" fillId="2" borderId="3" xfId="6" applyNumberFormat="1" applyFont="1" applyFill="1" applyBorder="1" applyAlignment="1" applyProtection="1">
      <alignment horizontal="distributed" vertical="center" indent="1"/>
      <protection locked="0"/>
    </xf>
    <xf numFmtId="176" fontId="44" fillId="2" borderId="7" xfId="6" applyNumberFormat="1" applyFont="1" applyFill="1" applyBorder="1" applyAlignment="1" applyProtection="1">
      <alignment horizontal="distributed" vertical="center" indent="1"/>
      <protection locked="0"/>
    </xf>
    <xf numFmtId="176" fontId="44" fillId="2" borderId="0" xfId="6" applyNumberFormat="1" applyFont="1" applyFill="1" applyBorder="1" applyAlignment="1" applyProtection="1">
      <alignment horizontal="distributed" vertical="center" indent="1"/>
      <protection locked="0"/>
    </xf>
    <xf numFmtId="176" fontId="44" fillId="2" borderId="8" xfId="6" applyNumberFormat="1" applyFont="1" applyFill="1" applyBorder="1" applyAlignment="1" applyProtection="1">
      <alignment horizontal="distributed" vertical="center" indent="1"/>
      <protection locked="0"/>
    </xf>
    <xf numFmtId="176" fontId="44" fillId="2" borderId="11" xfId="6" applyNumberFormat="1" applyFont="1" applyFill="1" applyBorder="1" applyAlignment="1" applyProtection="1">
      <alignment horizontal="distributed" vertical="center" indent="1"/>
      <protection locked="0"/>
    </xf>
    <xf numFmtId="176" fontId="44" fillId="2" borderId="13" xfId="6" applyNumberFormat="1" applyFont="1" applyFill="1" applyBorder="1" applyAlignment="1" applyProtection="1">
      <alignment horizontal="distributed" vertical="center" indent="1"/>
      <protection locked="0"/>
    </xf>
    <xf numFmtId="176" fontId="44" fillId="2" borderId="12" xfId="6" applyNumberFormat="1" applyFont="1" applyFill="1" applyBorder="1" applyAlignment="1" applyProtection="1">
      <alignment horizontal="distributed" vertical="center" indent="1"/>
      <protection locked="0"/>
    </xf>
    <xf numFmtId="177" fontId="48" fillId="2" borderId="71" xfId="6" applyNumberFormat="1" applyFont="1" applyFill="1" applyBorder="1" applyAlignment="1" applyProtection="1">
      <alignment horizontal="right" vertical="center"/>
    </xf>
    <xf numFmtId="177" fontId="48" fillId="2" borderId="76" xfId="6" applyNumberFormat="1" applyFont="1" applyFill="1" applyBorder="1" applyAlignment="1" applyProtection="1">
      <alignment horizontal="right" vertical="center"/>
    </xf>
    <xf numFmtId="177" fontId="48" fillId="2" borderId="83" xfId="6" applyNumberFormat="1" applyFont="1" applyFill="1" applyBorder="1" applyAlignment="1" applyProtection="1">
      <alignment horizontal="right" vertical="center"/>
    </xf>
    <xf numFmtId="177" fontId="48" fillId="2" borderId="84" xfId="6" applyNumberFormat="1" applyFont="1" applyFill="1" applyBorder="1" applyAlignment="1" applyProtection="1">
      <alignment horizontal="right" vertical="center"/>
    </xf>
    <xf numFmtId="177" fontId="48" fillId="2" borderId="85" xfId="6" applyNumberFormat="1" applyFont="1" applyFill="1" applyBorder="1" applyAlignment="1" applyProtection="1">
      <alignment horizontal="right" vertical="center"/>
    </xf>
    <xf numFmtId="177" fontId="48" fillId="2" borderId="86" xfId="6" applyNumberFormat="1" applyFont="1" applyFill="1" applyBorder="1" applyAlignment="1" applyProtection="1">
      <alignment horizontal="right" vertical="center"/>
    </xf>
    <xf numFmtId="177" fontId="48" fillId="2" borderId="70" xfId="6" applyNumberFormat="1" applyFont="1" applyFill="1" applyBorder="1" applyAlignment="1" applyProtection="1">
      <alignment horizontal="right" vertical="center"/>
    </xf>
    <xf numFmtId="177" fontId="48" fillId="2" borderId="75" xfId="6" applyNumberFormat="1" applyFont="1" applyFill="1" applyBorder="1" applyAlignment="1" applyProtection="1">
      <alignment horizontal="right" vertical="center"/>
    </xf>
    <xf numFmtId="177" fontId="48" fillId="2" borderId="87" xfId="6" applyNumberFormat="1" applyFont="1" applyFill="1" applyBorder="1" applyAlignment="1" applyProtection="1">
      <alignment horizontal="right" vertical="center"/>
    </xf>
    <xf numFmtId="0" fontId="44" fillId="2" borderId="152" xfId="6" applyFont="1" applyFill="1" applyBorder="1" applyAlignment="1">
      <alignment horizontal="center" vertical="center"/>
    </xf>
    <xf numFmtId="0" fontId="44" fillId="2" borderId="153" xfId="6" applyFont="1" applyFill="1" applyBorder="1" applyAlignment="1">
      <alignment horizontal="center" vertical="center"/>
    </xf>
    <xf numFmtId="0" fontId="44" fillId="2" borderId="155" xfId="6" applyFont="1" applyFill="1" applyBorder="1" applyAlignment="1">
      <alignment horizontal="center" vertical="center"/>
    </xf>
    <xf numFmtId="177" fontId="48" fillId="2" borderId="152" xfId="2" applyNumberFormat="1" applyFont="1" applyFill="1" applyBorder="1" applyAlignment="1" applyProtection="1">
      <alignment horizontal="right" vertical="center"/>
      <protection locked="0"/>
    </xf>
    <xf numFmtId="177" fontId="48" fillId="2" borderId="153" xfId="2" applyNumberFormat="1" applyFont="1" applyFill="1" applyBorder="1" applyAlignment="1" applyProtection="1">
      <alignment horizontal="right" vertical="center"/>
      <protection locked="0"/>
    </xf>
    <xf numFmtId="177" fontId="48" fillId="2" borderId="154" xfId="2" applyNumberFormat="1" applyFont="1" applyFill="1" applyBorder="1" applyAlignment="1" applyProtection="1">
      <alignment horizontal="right" vertical="center"/>
      <protection locked="0"/>
    </xf>
    <xf numFmtId="177" fontId="48" fillId="2" borderId="155" xfId="2" applyNumberFormat="1" applyFont="1" applyFill="1" applyBorder="1" applyAlignment="1" applyProtection="1">
      <alignment horizontal="right" vertical="center"/>
      <protection locked="0"/>
    </xf>
    <xf numFmtId="177" fontId="48" fillId="2" borderId="156" xfId="2" applyNumberFormat="1" applyFont="1" applyFill="1" applyBorder="1" applyAlignment="1" applyProtection="1">
      <alignment horizontal="right" vertical="center"/>
      <protection locked="0"/>
    </xf>
    <xf numFmtId="177" fontId="48" fillId="2" borderId="157" xfId="2" applyNumberFormat="1" applyFont="1" applyFill="1" applyBorder="1" applyAlignment="1" applyProtection="1">
      <alignment horizontal="right" vertical="center"/>
      <protection locked="0"/>
    </xf>
    <xf numFmtId="177" fontId="48" fillId="2" borderId="70" xfId="2" applyNumberFormat="1" applyFont="1" applyFill="1" applyBorder="1" applyAlignment="1" applyProtection="1">
      <alignment horizontal="right" vertical="center"/>
      <protection locked="0"/>
    </xf>
    <xf numFmtId="177" fontId="48" fillId="2" borderId="75" xfId="2" applyNumberFormat="1" applyFont="1" applyFill="1" applyBorder="1" applyAlignment="1" applyProtection="1">
      <alignment horizontal="right" vertical="center"/>
      <protection locked="0"/>
    </xf>
    <xf numFmtId="177" fontId="48" fillId="2" borderId="87" xfId="2" applyNumberFormat="1" applyFont="1" applyFill="1" applyBorder="1" applyAlignment="1" applyProtection="1">
      <alignment horizontal="right" vertical="center"/>
      <protection locked="0"/>
    </xf>
    <xf numFmtId="177" fontId="48" fillId="2" borderId="47" xfId="2" applyNumberFormat="1" applyFont="1" applyFill="1" applyBorder="1" applyAlignment="1" applyProtection="1">
      <alignment horizontal="right" vertical="center"/>
      <protection locked="0"/>
    </xf>
    <xf numFmtId="177" fontId="48" fillId="2" borderId="52" xfId="2" applyNumberFormat="1" applyFont="1" applyFill="1" applyBorder="1" applyAlignment="1" applyProtection="1">
      <alignment horizontal="right" vertical="center"/>
      <protection locked="0"/>
    </xf>
    <xf numFmtId="176" fontId="5" fillId="2" borderId="71" xfId="6" applyNumberFormat="1" applyFont="1" applyFill="1" applyBorder="1" applyAlignment="1" applyProtection="1">
      <alignment horizontal="distributed" vertical="center" indent="1"/>
      <protection locked="0"/>
    </xf>
    <xf numFmtId="176" fontId="5" fillId="2" borderId="76" xfId="6" applyNumberFormat="1" applyFont="1" applyFill="1" applyBorder="1" applyAlignment="1" applyProtection="1">
      <alignment horizontal="distributed" vertical="center" indent="1"/>
      <protection locked="0"/>
    </xf>
    <xf numFmtId="176" fontId="5" fillId="2" borderId="83" xfId="6" applyNumberFormat="1" applyFont="1" applyFill="1" applyBorder="1" applyAlignment="1" applyProtection="1">
      <alignment horizontal="distributed" vertical="center" indent="1"/>
      <protection locked="0"/>
    </xf>
    <xf numFmtId="176" fontId="5" fillId="2" borderId="84" xfId="6" applyNumberFormat="1" applyFont="1" applyFill="1" applyBorder="1" applyAlignment="1" applyProtection="1">
      <alignment horizontal="distributed" vertical="center" indent="1"/>
      <protection locked="0"/>
    </xf>
    <xf numFmtId="176" fontId="5" fillId="2" borderId="85" xfId="6" applyNumberFormat="1" applyFont="1" applyFill="1" applyBorder="1" applyAlignment="1" applyProtection="1">
      <alignment horizontal="distributed" vertical="center" indent="1"/>
      <protection locked="0"/>
    </xf>
    <xf numFmtId="176" fontId="5" fillId="2" borderId="86" xfId="6" applyNumberFormat="1" applyFont="1" applyFill="1" applyBorder="1" applyAlignment="1" applyProtection="1">
      <alignment horizontal="distributed" vertical="center" indent="1"/>
      <protection locked="0"/>
    </xf>
    <xf numFmtId="176" fontId="5" fillId="2" borderId="70" xfId="6" applyNumberFormat="1" applyFont="1" applyFill="1" applyBorder="1" applyAlignment="1" applyProtection="1">
      <alignment horizontal="distributed" vertical="center" indent="1"/>
      <protection locked="0"/>
    </xf>
    <xf numFmtId="176" fontId="5" fillId="2" borderId="75" xfId="6" applyNumberFormat="1" applyFont="1" applyFill="1" applyBorder="1" applyAlignment="1" applyProtection="1">
      <alignment horizontal="distributed" vertical="center" indent="1"/>
      <protection locked="0"/>
    </xf>
    <xf numFmtId="176" fontId="5" fillId="2" borderId="87" xfId="6" applyNumberFormat="1" applyFont="1" applyFill="1" applyBorder="1" applyAlignment="1" applyProtection="1">
      <alignment horizontal="distributed" vertical="center" indent="1"/>
      <protection locked="0"/>
    </xf>
    <xf numFmtId="3" fontId="48" fillId="2" borderId="71" xfId="6" applyNumberFormat="1" applyFont="1" applyFill="1" applyBorder="1" applyAlignment="1" applyProtection="1">
      <alignment horizontal="right" vertical="center"/>
      <protection locked="0"/>
    </xf>
    <xf numFmtId="3" fontId="48" fillId="2" borderId="76" xfId="6" applyNumberFormat="1" applyFont="1" applyFill="1" applyBorder="1" applyAlignment="1" applyProtection="1">
      <alignment horizontal="right" vertical="center"/>
      <protection locked="0"/>
    </xf>
    <xf numFmtId="3" fontId="48" fillId="2" borderId="83" xfId="6" applyNumberFormat="1" applyFont="1" applyFill="1" applyBorder="1" applyAlignment="1" applyProtection="1">
      <alignment horizontal="right" vertical="center"/>
      <protection locked="0"/>
    </xf>
    <xf numFmtId="3" fontId="48" fillId="2" borderId="84" xfId="6" applyNumberFormat="1" applyFont="1" applyFill="1" applyBorder="1" applyAlignment="1" applyProtection="1">
      <alignment horizontal="right" vertical="center"/>
      <protection locked="0"/>
    </xf>
    <xf numFmtId="3" fontId="48" fillId="2" borderId="85" xfId="6" applyNumberFormat="1" applyFont="1" applyFill="1" applyBorder="1" applyAlignment="1" applyProtection="1">
      <alignment horizontal="right" vertical="center"/>
      <protection locked="0"/>
    </xf>
    <xf numFmtId="3" fontId="48" fillId="2" borderId="86" xfId="6" applyNumberFormat="1" applyFont="1" applyFill="1" applyBorder="1" applyAlignment="1" applyProtection="1">
      <alignment horizontal="right" vertical="center"/>
      <protection locked="0"/>
    </xf>
    <xf numFmtId="3" fontId="48" fillId="2" borderId="70" xfId="6" applyNumberFormat="1" applyFont="1" applyFill="1" applyBorder="1" applyAlignment="1" applyProtection="1">
      <alignment horizontal="right" vertical="center"/>
      <protection locked="0"/>
    </xf>
    <xf numFmtId="3" fontId="48" fillId="2" borderId="75" xfId="6" applyNumberFormat="1" applyFont="1" applyFill="1" applyBorder="1" applyAlignment="1" applyProtection="1">
      <alignment horizontal="right" vertical="center"/>
      <protection locked="0"/>
    </xf>
    <xf numFmtId="3" fontId="48" fillId="2" borderId="87" xfId="6" applyNumberFormat="1" applyFont="1" applyFill="1" applyBorder="1" applyAlignment="1" applyProtection="1">
      <alignment horizontal="right" vertical="center"/>
      <protection locked="0"/>
    </xf>
    <xf numFmtId="177" fontId="48" fillId="0" borderId="70" xfId="2" applyNumberFormat="1" applyFont="1" applyFill="1" applyBorder="1" applyAlignment="1" applyProtection="1">
      <alignment horizontal="right" vertical="center"/>
      <protection locked="0"/>
    </xf>
    <xf numFmtId="177" fontId="48" fillId="0" borderId="75" xfId="2" applyNumberFormat="1" applyFont="1" applyFill="1" applyBorder="1" applyAlignment="1" applyProtection="1">
      <alignment horizontal="right" vertical="center"/>
      <protection locked="0"/>
    </xf>
    <xf numFmtId="177" fontId="48" fillId="0" borderId="87" xfId="2" applyNumberFormat="1" applyFont="1" applyFill="1" applyBorder="1" applyAlignment="1" applyProtection="1">
      <alignment horizontal="right" vertical="center"/>
      <protection locked="0"/>
    </xf>
    <xf numFmtId="177" fontId="48" fillId="0" borderId="47" xfId="2" applyNumberFormat="1" applyFont="1" applyFill="1" applyBorder="1" applyAlignment="1" applyProtection="1">
      <alignment horizontal="right" vertical="center"/>
      <protection locked="0"/>
    </xf>
    <xf numFmtId="177" fontId="48" fillId="0" borderId="52" xfId="2" applyNumberFormat="1" applyFont="1" applyFill="1" applyBorder="1" applyAlignment="1" applyProtection="1">
      <alignment horizontal="right" vertical="center"/>
      <protection locked="0"/>
    </xf>
    <xf numFmtId="0" fontId="43" fillId="2" borderId="13" xfId="6" applyFont="1" applyFill="1" applyBorder="1" applyAlignment="1">
      <alignment horizontal="center" vertical="center"/>
    </xf>
    <xf numFmtId="0" fontId="44" fillId="2" borderId="71" xfId="6" applyFont="1" applyFill="1" applyBorder="1" applyAlignment="1">
      <alignment horizontal="center" vertical="center"/>
    </xf>
    <xf numFmtId="0" fontId="44" fillId="2" borderId="76" xfId="6" applyFont="1" applyFill="1" applyBorder="1" applyAlignment="1">
      <alignment horizontal="center" vertical="center"/>
    </xf>
    <xf numFmtId="0" fontId="44" fillId="2" borderId="83" xfId="6" applyFont="1" applyFill="1" applyBorder="1" applyAlignment="1">
      <alignment horizontal="center" vertical="center"/>
    </xf>
    <xf numFmtId="0" fontId="44" fillId="2" borderId="84" xfId="6" applyFont="1" applyFill="1" applyBorder="1" applyAlignment="1">
      <alignment horizontal="center" vertical="center"/>
    </xf>
    <xf numFmtId="0" fontId="44" fillId="2" borderId="85" xfId="6" applyFont="1" applyFill="1" applyBorder="1" applyAlignment="1">
      <alignment horizontal="center" vertical="center"/>
    </xf>
    <xf numFmtId="0" fontId="44" fillId="2" borderId="86" xfId="6" applyFont="1" applyFill="1" applyBorder="1" applyAlignment="1">
      <alignment horizontal="center" vertical="center"/>
    </xf>
    <xf numFmtId="0" fontId="44" fillId="2" borderId="87" xfId="6" applyFont="1" applyFill="1" applyBorder="1" applyAlignment="1">
      <alignment horizontal="center" vertical="center"/>
    </xf>
    <xf numFmtId="0" fontId="45" fillId="2" borderId="71" xfId="6" applyFont="1" applyFill="1" applyBorder="1" applyAlignment="1">
      <alignment horizontal="center" vertical="center" wrapText="1"/>
    </xf>
    <xf numFmtId="0" fontId="45" fillId="2" borderId="76" xfId="6" applyFont="1" applyFill="1" applyBorder="1" applyAlignment="1">
      <alignment horizontal="center" vertical="center"/>
    </xf>
    <xf numFmtId="0" fontId="45" fillId="2" borderId="83" xfId="6" applyFont="1" applyFill="1" applyBorder="1" applyAlignment="1">
      <alignment horizontal="center" vertical="center"/>
    </xf>
    <xf numFmtId="0" fontId="45" fillId="2" borderId="84" xfId="6" applyFont="1" applyFill="1" applyBorder="1" applyAlignment="1">
      <alignment horizontal="center" vertical="center"/>
    </xf>
    <xf numFmtId="0" fontId="45" fillId="2" borderId="85" xfId="6" applyFont="1" applyFill="1" applyBorder="1" applyAlignment="1">
      <alignment horizontal="center" vertical="center"/>
    </xf>
    <xf numFmtId="0" fontId="45" fillId="2" borderId="86" xfId="6" applyFont="1" applyFill="1" applyBorder="1" applyAlignment="1">
      <alignment horizontal="center" vertical="center"/>
    </xf>
    <xf numFmtId="0" fontId="45" fillId="2" borderId="70" xfId="6" applyFont="1" applyFill="1" applyBorder="1" applyAlignment="1">
      <alignment horizontal="center" vertical="center"/>
    </xf>
    <xf numFmtId="0" fontId="45" fillId="2" borderId="75" xfId="6" applyFont="1" applyFill="1" applyBorder="1" applyAlignment="1">
      <alignment horizontal="center" vertical="center"/>
    </xf>
    <xf numFmtId="0" fontId="45" fillId="2" borderId="87" xfId="6" applyFont="1" applyFill="1" applyBorder="1" applyAlignment="1">
      <alignment horizontal="center" vertical="center"/>
    </xf>
    <xf numFmtId="0" fontId="44" fillId="2" borderId="40" xfId="6" applyFont="1" applyFill="1" applyBorder="1" applyAlignment="1">
      <alignment horizontal="center" vertical="center"/>
    </xf>
    <xf numFmtId="0" fontId="44" fillId="2" borderId="42" xfId="6" applyFont="1" applyFill="1" applyBorder="1" applyAlignment="1">
      <alignment horizontal="center" vertical="center"/>
    </xf>
    <xf numFmtId="0" fontId="45" fillId="2" borderId="76" xfId="6" applyFont="1" applyFill="1" applyBorder="1" applyAlignment="1">
      <alignment horizontal="center" vertical="center" wrapText="1"/>
    </xf>
    <xf numFmtId="0" fontId="45" fillId="2" borderId="83" xfId="6" applyFont="1" applyFill="1" applyBorder="1" applyAlignment="1">
      <alignment horizontal="center" vertical="center" wrapText="1"/>
    </xf>
    <xf numFmtId="0" fontId="45" fillId="2" borderId="84" xfId="6" applyFont="1" applyFill="1" applyBorder="1" applyAlignment="1">
      <alignment horizontal="center" vertical="center" wrapText="1"/>
    </xf>
    <xf numFmtId="0" fontId="45" fillId="2" borderId="85" xfId="6" applyFont="1" applyFill="1" applyBorder="1" applyAlignment="1">
      <alignment horizontal="center" vertical="center" wrapText="1"/>
    </xf>
    <xf numFmtId="0" fontId="45" fillId="2" borderId="86" xfId="6" applyFont="1" applyFill="1" applyBorder="1" applyAlignment="1">
      <alignment horizontal="center" vertical="center" wrapText="1"/>
    </xf>
    <xf numFmtId="0" fontId="45" fillId="2" borderId="70" xfId="6" applyFont="1" applyFill="1" applyBorder="1" applyAlignment="1">
      <alignment horizontal="center" vertical="center" wrapText="1"/>
    </xf>
    <xf numFmtId="0" fontId="45" fillId="2" borderId="75" xfId="6" applyFont="1" applyFill="1" applyBorder="1" applyAlignment="1">
      <alignment horizontal="center" vertical="center" wrapText="1"/>
    </xf>
    <xf numFmtId="0" fontId="45" fillId="2" borderId="87" xfId="6" applyFont="1" applyFill="1" applyBorder="1" applyAlignment="1">
      <alignment horizontal="center" vertical="center" wrapText="1"/>
    </xf>
    <xf numFmtId="0" fontId="44" fillId="2" borderId="4" xfId="6" applyFont="1" applyFill="1" applyBorder="1" applyAlignment="1">
      <alignment horizontal="center" vertical="center"/>
    </xf>
    <xf numFmtId="0" fontId="44" fillId="2" borderId="32" xfId="6" applyFont="1" applyFill="1" applyBorder="1" applyAlignment="1">
      <alignment horizontal="center" vertical="center"/>
    </xf>
    <xf numFmtId="0" fontId="44" fillId="2" borderId="5" xfId="6" applyFont="1" applyFill="1" applyBorder="1" applyAlignment="1">
      <alignment horizontal="center" vertical="center"/>
    </xf>
    <xf numFmtId="0" fontId="44" fillId="2" borderId="30" xfId="6" applyFont="1" applyFill="1" applyBorder="1" applyAlignment="1">
      <alignment horizontal="center" vertical="center"/>
    </xf>
    <xf numFmtId="0" fontId="44" fillId="2" borderId="31" xfId="6" applyFont="1" applyFill="1" applyBorder="1" applyAlignment="1">
      <alignment horizontal="center" vertical="center"/>
    </xf>
    <xf numFmtId="0" fontId="44" fillId="2" borderId="11" xfId="6" applyFont="1" applyFill="1" applyBorder="1" applyAlignment="1">
      <alignment horizontal="center" vertical="center"/>
    </xf>
    <xf numFmtId="0" fontId="44" fillId="2" borderId="13" xfId="6" applyFont="1" applyFill="1" applyBorder="1" applyAlignment="1">
      <alignment horizontal="center" vertical="center"/>
    </xf>
    <xf numFmtId="0" fontId="44" fillId="2" borderId="85" xfId="6" applyFont="1" applyFill="1" applyBorder="1" applyAlignment="1">
      <alignment horizontal="center" vertical="center" wrapText="1"/>
    </xf>
    <xf numFmtId="0" fontId="47" fillId="2" borderId="47" xfId="6" applyFont="1" applyFill="1" applyBorder="1" applyAlignment="1">
      <alignment vertical="center" wrapText="1"/>
    </xf>
    <xf numFmtId="0" fontId="47" fillId="2" borderId="45" xfId="6" applyFont="1" applyFill="1" applyBorder="1" applyAlignment="1">
      <alignment vertical="center" wrapText="1"/>
    </xf>
    <xf numFmtId="0" fontId="47" fillId="2" borderId="20" xfId="6" applyFont="1" applyFill="1" applyBorder="1" applyAlignment="1">
      <alignment vertical="center" wrapText="1"/>
    </xf>
    <xf numFmtId="0" fontId="4" fillId="2" borderId="13" xfId="6" applyFont="1" applyFill="1" applyBorder="1" applyAlignment="1">
      <alignment horizontal="center" vertical="center"/>
    </xf>
    <xf numFmtId="0" fontId="44" fillId="2" borderId="1" xfId="6" applyFont="1" applyFill="1" applyBorder="1" applyAlignment="1">
      <alignment horizontal="distributed" vertical="center" indent="1"/>
    </xf>
    <xf numFmtId="0" fontId="44" fillId="2" borderId="103" xfId="6" applyFont="1" applyFill="1" applyBorder="1" applyAlignment="1">
      <alignment horizontal="distributed" vertical="center" indent="1"/>
    </xf>
    <xf numFmtId="179" fontId="48" fillId="2" borderId="1" xfId="6" applyNumberFormat="1" applyFont="1" applyFill="1" applyBorder="1" applyAlignment="1">
      <alignment horizontal="right" vertical="center"/>
    </xf>
    <xf numFmtId="179" fontId="48" fillId="2" borderId="103" xfId="6" applyNumberFormat="1" applyFont="1" applyFill="1" applyBorder="1" applyAlignment="1">
      <alignment horizontal="right" vertical="center"/>
    </xf>
    <xf numFmtId="0" fontId="44" fillId="2" borderId="149" xfId="6" applyFont="1" applyFill="1" applyBorder="1" applyAlignment="1">
      <alignment horizontal="center" vertical="center"/>
    </xf>
    <xf numFmtId="0" fontId="44" fillId="2" borderId="10" xfId="6" applyFont="1" applyFill="1" applyBorder="1" applyAlignment="1">
      <alignment horizontal="center" vertical="center"/>
    </xf>
    <xf numFmtId="3" fontId="48" fillId="2" borderId="38" xfId="6" applyNumberFormat="1" applyFont="1" applyFill="1" applyBorder="1" applyAlignment="1">
      <alignment horizontal="center" vertical="center"/>
    </xf>
    <xf numFmtId="3" fontId="48" fillId="2" borderId="26" xfId="6" applyNumberFormat="1" applyFont="1" applyFill="1" applyBorder="1" applyAlignment="1">
      <alignment horizontal="center" vertical="center"/>
    </xf>
    <xf numFmtId="3" fontId="48" fillId="2" borderId="49" xfId="6" applyNumberFormat="1" applyFont="1" applyFill="1" applyBorder="1" applyAlignment="1">
      <alignment horizontal="center" vertical="center"/>
    </xf>
    <xf numFmtId="3" fontId="48" fillId="2" borderId="52" xfId="6" applyNumberFormat="1" applyFont="1" applyFill="1" applyBorder="1" applyAlignment="1">
      <alignment horizontal="center" vertical="center"/>
    </xf>
    <xf numFmtId="3" fontId="48" fillId="2" borderId="149" xfId="6" applyNumberFormat="1" applyFont="1" applyFill="1" applyBorder="1" applyAlignment="1">
      <alignment horizontal="right" vertical="center"/>
    </xf>
    <xf numFmtId="3" fontId="48" fillId="2" borderId="10" xfId="6" applyNumberFormat="1" applyFont="1" applyFill="1" applyBorder="1" applyAlignment="1">
      <alignment horizontal="right" vertical="center"/>
    </xf>
    <xf numFmtId="0" fontId="48" fillId="2" borderId="149" xfId="6" applyFont="1" applyFill="1" applyBorder="1" applyAlignment="1">
      <alignment horizontal="center" vertical="center"/>
    </xf>
    <xf numFmtId="0" fontId="48" fillId="2" borderId="10" xfId="6" applyFont="1" applyFill="1" applyBorder="1" applyAlignment="1">
      <alignment horizontal="center" vertical="center"/>
    </xf>
    <xf numFmtId="189" fontId="45" fillId="0" borderId="84" xfId="8" applyNumberFormat="1" applyFont="1" applyBorder="1" applyAlignment="1">
      <alignment horizontal="right" vertical="center" wrapText="1" shrinkToFit="1"/>
    </xf>
    <xf numFmtId="189" fontId="45" fillId="0" borderId="85" xfId="8" applyNumberFormat="1" applyFont="1" applyBorder="1" applyAlignment="1">
      <alignment horizontal="right" vertical="center" shrinkToFit="1"/>
    </xf>
    <xf numFmtId="38" fontId="45" fillId="0" borderId="85" xfId="7" applyFont="1" applyBorder="1" applyAlignment="1">
      <alignment horizontal="right" vertical="center" wrapText="1"/>
    </xf>
    <xf numFmtId="38" fontId="45" fillId="0" borderId="85" xfId="7" applyFont="1" applyFill="1" applyBorder="1" applyAlignment="1">
      <alignment vertical="center" shrinkToFit="1"/>
    </xf>
    <xf numFmtId="180" fontId="45" fillId="2" borderId="85" xfId="2" applyNumberFormat="1" applyFont="1" applyFill="1" applyBorder="1" applyAlignment="1">
      <alignment vertical="center" shrinkToFit="1"/>
    </xf>
    <xf numFmtId="180" fontId="45" fillId="2" borderId="86" xfId="2" applyNumberFormat="1" applyFont="1" applyFill="1" applyBorder="1" applyAlignment="1">
      <alignment vertical="center" shrinkToFit="1"/>
    </xf>
    <xf numFmtId="180" fontId="45" fillId="2" borderId="81" xfId="2" applyNumberFormat="1" applyFont="1" applyFill="1" applyBorder="1" applyAlignment="1">
      <alignment vertical="center" shrinkToFit="1"/>
    </xf>
    <xf numFmtId="180" fontId="45" fillId="2" borderId="82" xfId="2" applyNumberFormat="1" applyFont="1" applyFill="1" applyBorder="1" applyAlignment="1">
      <alignment vertical="center" shrinkToFit="1"/>
    </xf>
    <xf numFmtId="38" fontId="50" fillId="0" borderId="85" xfId="7" applyFont="1" applyBorder="1" applyAlignment="1">
      <alignment horizontal="distributed" vertical="center" indent="1"/>
    </xf>
    <xf numFmtId="38" fontId="50" fillId="0" borderId="42" xfId="7" applyFont="1" applyBorder="1" applyAlignment="1">
      <alignment horizontal="distributed" vertical="center" indent="1"/>
    </xf>
    <xf numFmtId="0" fontId="45" fillId="0" borderId="84" xfId="8" applyNumberFormat="1" applyFont="1" applyBorder="1" applyAlignment="1">
      <alignment horizontal="right" vertical="center" wrapText="1" shrinkToFit="1"/>
    </xf>
    <xf numFmtId="0" fontId="45" fillId="0" borderId="85" xfId="8" applyNumberFormat="1" applyFont="1" applyBorder="1" applyAlignment="1">
      <alignment horizontal="right" vertical="center" shrinkToFit="1"/>
    </xf>
    <xf numFmtId="0" fontId="45" fillId="2" borderId="70" xfId="1" applyNumberFormat="1" applyFont="1" applyFill="1" applyBorder="1" applyAlignment="1">
      <alignment horizontal="right" vertical="center" shrinkToFit="1"/>
    </xf>
    <xf numFmtId="0" fontId="45" fillId="2" borderId="75" xfId="1" applyNumberFormat="1" applyFont="1" applyFill="1" applyBorder="1" applyAlignment="1">
      <alignment horizontal="right" vertical="center" shrinkToFit="1"/>
    </xf>
    <xf numFmtId="38" fontId="45" fillId="0" borderId="75" xfId="7" applyFont="1" applyBorder="1" applyAlignment="1">
      <alignment horizontal="right" vertical="center" wrapText="1"/>
    </xf>
    <xf numFmtId="38" fontId="45" fillId="2" borderId="47" xfId="2" applyFont="1" applyFill="1" applyBorder="1" applyAlignment="1">
      <alignment vertical="center" shrinkToFit="1"/>
    </xf>
    <xf numFmtId="38" fontId="45" fillId="2" borderId="45" xfId="2" applyFont="1" applyFill="1" applyBorder="1" applyAlignment="1">
      <alignment vertical="center" shrinkToFit="1"/>
    </xf>
    <xf numFmtId="38" fontId="45" fillId="2" borderId="20" xfId="2" applyFont="1" applyFill="1" applyBorder="1" applyAlignment="1">
      <alignment vertical="center" shrinkToFit="1"/>
    </xf>
    <xf numFmtId="180" fontId="45" fillId="2" borderId="75" xfId="2" applyNumberFormat="1" applyFont="1" applyFill="1" applyBorder="1" applyAlignment="1">
      <alignment vertical="center" shrinkToFit="1"/>
    </xf>
    <xf numFmtId="180" fontId="45" fillId="2" borderId="87" xfId="2" applyNumberFormat="1" applyFont="1" applyFill="1" applyBorder="1" applyAlignment="1">
      <alignment vertical="center" shrinkToFit="1"/>
    </xf>
    <xf numFmtId="38" fontId="45" fillId="0" borderId="42" xfId="7" applyFont="1" applyFill="1" applyBorder="1" applyAlignment="1">
      <alignment vertical="center" shrinkToFit="1"/>
    </xf>
    <xf numFmtId="38" fontId="45" fillId="0" borderId="33" xfId="7" applyFont="1" applyFill="1" applyBorder="1" applyAlignment="1">
      <alignment vertical="center" shrinkToFit="1"/>
    </xf>
    <xf numFmtId="38" fontId="45" fillId="0" borderId="43" xfId="7" applyFont="1" applyFill="1" applyBorder="1" applyAlignment="1">
      <alignment vertical="center" shrinkToFit="1"/>
    </xf>
    <xf numFmtId="38" fontId="50" fillId="0" borderId="81" xfId="7" applyFont="1" applyBorder="1" applyAlignment="1">
      <alignment horizontal="distributed" vertical="center" indent="1"/>
    </xf>
    <xf numFmtId="38" fontId="50" fillId="0" borderId="35" xfId="7" applyFont="1" applyBorder="1" applyAlignment="1">
      <alignment horizontal="distributed" vertical="center" indent="1"/>
    </xf>
    <xf numFmtId="0" fontId="45" fillId="0" borderId="4" xfId="8" applyNumberFormat="1" applyFont="1" applyBorder="1" applyAlignment="1">
      <alignment horizontal="right" vertical="center" wrapText="1" shrinkToFit="1"/>
    </xf>
    <xf numFmtId="0" fontId="45" fillId="0" borderId="41" xfId="8" applyNumberFormat="1" applyFont="1" applyBorder="1" applyAlignment="1">
      <alignment horizontal="right" vertical="center" shrinkToFit="1"/>
    </xf>
    <xf numFmtId="38" fontId="45" fillId="0" borderId="81" xfId="7" applyFont="1" applyBorder="1" applyAlignment="1">
      <alignment horizontal="right" vertical="center" wrapText="1"/>
    </xf>
    <xf numFmtId="38" fontId="45" fillId="0" borderId="40" xfId="7" applyFont="1" applyFill="1" applyBorder="1" applyAlignment="1">
      <alignment vertical="center" shrinkToFit="1"/>
    </xf>
    <xf numFmtId="38" fontId="45" fillId="0" borderId="32" xfId="7" applyFont="1" applyFill="1" applyBorder="1" applyAlignment="1">
      <alignment vertical="center" shrinkToFit="1"/>
    </xf>
    <xf numFmtId="38" fontId="45" fillId="0" borderId="41" xfId="7" applyFont="1" applyFill="1" applyBorder="1" applyAlignment="1">
      <alignment vertical="center" shrinkToFit="1"/>
    </xf>
    <xf numFmtId="182" fontId="45" fillId="2" borderId="84" xfId="2" applyNumberFormat="1" applyFont="1" applyFill="1" applyBorder="1" applyAlignment="1">
      <alignment vertical="center" shrinkToFit="1"/>
    </xf>
    <xf numFmtId="182" fontId="45" fillId="2" borderId="85" xfId="2" applyNumberFormat="1" applyFont="1" applyFill="1" applyBorder="1" applyAlignment="1">
      <alignment vertical="center" shrinkToFit="1"/>
    </xf>
    <xf numFmtId="177" fontId="45" fillId="2" borderId="85" xfId="2" applyNumberFormat="1" applyFont="1" applyFill="1" applyBorder="1" applyAlignment="1">
      <alignment vertical="center" shrinkToFit="1"/>
    </xf>
    <xf numFmtId="38" fontId="45" fillId="2" borderId="11" xfId="2" applyFont="1" applyFill="1" applyBorder="1" applyAlignment="1">
      <alignment horizontal="right" vertical="center" shrinkToFit="1"/>
    </xf>
    <xf numFmtId="38" fontId="45" fillId="2" borderId="26" xfId="2" applyFont="1" applyFill="1" applyBorder="1" applyAlignment="1">
      <alignment horizontal="right" vertical="center" shrinkToFit="1"/>
    </xf>
    <xf numFmtId="177" fontId="45" fillId="2" borderId="52" xfId="2" applyNumberFormat="1" applyFont="1" applyFill="1" applyBorder="1" applyAlignment="1">
      <alignment vertical="center" shrinkToFit="1"/>
    </xf>
    <xf numFmtId="180" fontId="45" fillId="2" borderId="52" xfId="2" applyNumberFormat="1" applyFont="1" applyFill="1" applyBorder="1" applyAlignment="1">
      <alignment vertical="center" shrinkToFit="1"/>
    </xf>
    <xf numFmtId="180" fontId="45" fillId="2" borderId="53" xfId="2" applyNumberFormat="1" applyFont="1" applyFill="1" applyBorder="1" applyAlignment="1">
      <alignment vertical="center" shrinkToFit="1"/>
    </xf>
    <xf numFmtId="38" fontId="44" fillId="0" borderId="46" xfId="7" applyFont="1" applyBorder="1" applyAlignment="1">
      <alignment horizontal="distributed" vertical="center" indent="5"/>
    </xf>
    <xf numFmtId="38" fontId="44" fillId="0" borderId="65" xfId="7" applyFont="1" applyBorder="1" applyAlignment="1">
      <alignment horizontal="distributed" vertical="center" indent="5"/>
    </xf>
    <xf numFmtId="38" fontId="44" fillId="0" borderId="66" xfId="7" applyFont="1" applyBorder="1" applyAlignment="1">
      <alignment horizontal="distributed" vertical="center" indent="5"/>
    </xf>
    <xf numFmtId="0" fontId="45" fillId="2" borderId="51" xfId="1" applyNumberFormat="1" applyFont="1" applyFill="1" applyBorder="1" applyAlignment="1">
      <alignment horizontal="right" vertical="center" shrinkToFit="1"/>
    </xf>
    <xf numFmtId="0" fontId="45" fillId="2" borderId="52" xfId="1" applyNumberFormat="1" applyFont="1" applyFill="1" applyBorder="1" applyAlignment="1">
      <alignment horizontal="right" vertical="center" shrinkToFit="1"/>
    </xf>
    <xf numFmtId="38" fontId="45" fillId="0" borderId="25" xfId="7" applyFont="1" applyBorder="1" applyAlignment="1">
      <alignment horizontal="right" vertical="center" wrapText="1"/>
    </xf>
    <xf numFmtId="38" fontId="45" fillId="0" borderId="13" xfId="7" applyFont="1" applyBorder="1" applyAlignment="1">
      <alignment horizontal="right" vertical="center" wrapText="1"/>
    </xf>
    <xf numFmtId="38" fontId="45" fillId="0" borderId="26" xfId="7" applyFont="1" applyBorder="1" applyAlignment="1">
      <alignment horizontal="right" vertical="center" wrapText="1"/>
    </xf>
    <xf numFmtId="38" fontId="45" fillId="2" borderId="52" xfId="2" applyFont="1" applyFill="1" applyBorder="1" applyAlignment="1">
      <alignment vertical="center" shrinkToFit="1"/>
    </xf>
    <xf numFmtId="38" fontId="45" fillId="2" borderId="75" xfId="2" applyFont="1" applyFill="1" applyBorder="1" applyAlignment="1">
      <alignment vertical="center" shrinkToFit="1"/>
    </xf>
    <xf numFmtId="177" fontId="45" fillId="2" borderId="70" xfId="2" applyNumberFormat="1" applyFont="1" applyFill="1" applyBorder="1" applyAlignment="1">
      <alignment vertical="center" shrinkToFit="1"/>
    </xf>
    <xf numFmtId="177" fontId="45" fillId="2" borderId="75" xfId="2" applyNumberFormat="1" applyFont="1" applyFill="1" applyBorder="1" applyAlignment="1">
      <alignment vertical="center" shrinkToFit="1"/>
    </xf>
    <xf numFmtId="38" fontId="44" fillId="0" borderId="129" xfId="7" applyFont="1" applyBorder="1" applyAlignment="1">
      <alignment horizontal="center" vertical="center" textRotation="255"/>
    </xf>
    <xf numFmtId="38" fontId="44" fillId="0" borderId="54" xfId="7" applyFont="1" applyBorder="1" applyAlignment="1">
      <alignment horizontal="center" vertical="center" textRotation="255"/>
    </xf>
    <xf numFmtId="38" fontId="44" fillId="0" borderId="51" xfId="7" applyFont="1" applyBorder="1" applyAlignment="1">
      <alignment horizontal="center" vertical="center" textRotation="255"/>
    </xf>
    <xf numFmtId="38" fontId="44" fillId="0" borderId="75" xfId="7" applyFont="1" applyBorder="1" applyAlignment="1">
      <alignment horizontal="distributed" vertical="center" indent="1"/>
    </xf>
    <xf numFmtId="38" fontId="44" fillId="0" borderId="47" xfId="7" applyFont="1" applyBorder="1" applyAlignment="1">
      <alignment horizontal="distributed" vertical="center" indent="1"/>
    </xf>
    <xf numFmtId="38" fontId="45" fillId="0" borderId="81" xfId="7" applyFont="1" applyFill="1" applyBorder="1" applyAlignment="1">
      <alignment vertical="center" shrinkToFit="1"/>
    </xf>
    <xf numFmtId="38" fontId="45" fillId="0" borderId="79" xfId="7" applyFont="1" applyBorder="1" applyAlignment="1">
      <alignment horizontal="right" vertical="center" wrapText="1"/>
    </xf>
    <xf numFmtId="38" fontId="45" fillId="2" borderId="79" xfId="2" applyFont="1" applyFill="1" applyBorder="1" applyAlignment="1">
      <alignment vertical="center" shrinkToFit="1"/>
    </xf>
    <xf numFmtId="180" fontId="45" fillId="2" borderId="79" xfId="2" applyNumberFormat="1" applyFont="1" applyFill="1" applyBorder="1" applyAlignment="1">
      <alignment vertical="center" shrinkToFit="1"/>
    </xf>
    <xf numFmtId="180" fontId="45" fillId="2" borderId="88" xfId="2" applyNumberFormat="1" applyFont="1" applyFill="1" applyBorder="1" applyAlignment="1">
      <alignment vertical="center" shrinkToFit="1"/>
    </xf>
    <xf numFmtId="177" fontId="45" fillId="2" borderId="73" xfId="2" applyNumberFormat="1" applyFont="1" applyFill="1" applyBorder="1" applyAlignment="1">
      <alignment vertical="center" shrinkToFit="1"/>
    </xf>
    <xf numFmtId="177" fontId="45" fillId="2" borderId="79" xfId="2" applyNumberFormat="1" applyFont="1" applyFill="1" applyBorder="1" applyAlignment="1">
      <alignment vertical="center" shrinkToFit="1"/>
    </xf>
    <xf numFmtId="38" fontId="50" fillId="0" borderId="75" xfId="7" applyFont="1" applyBorder="1" applyAlignment="1">
      <alignment horizontal="center" vertical="center" wrapText="1"/>
    </xf>
    <xf numFmtId="38" fontId="50" fillId="0" borderId="75" xfId="7" applyFont="1" applyBorder="1" applyAlignment="1">
      <alignment horizontal="center" vertical="center"/>
    </xf>
    <xf numFmtId="38" fontId="46" fillId="0" borderId="75" xfId="7" applyFont="1" applyBorder="1" applyAlignment="1">
      <alignment horizontal="center" vertical="center" wrapText="1"/>
    </xf>
    <xf numFmtId="38" fontId="46" fillId="0" borderId="87" xfId="7" applyFont="1" applyBorder="1" applyAlignment="1">
      <alignment horizontal="center" vertical="center"/>
    </xf>
    <xf numFmtId="38" fontId="47" fillId="0" borderId="70" xfId="7" applyFont="1" applyBorder="1" applyAlignment="1">
      <alignment horizontal="center" vertical="center" wrapText="1"/>
    </xf>
    <xf numFmtId="38" fontId="47" fillId="0" borderId="75" xfId="7" applyFont="1" applyBorder="1" applyAlignment="1">
      <alignment horizontal="center" vertical="center" wrapText="1"/>
    </xf>
    <xf numFmtId="182" fontId="45" fillId="2" borderId="80" xfId="2" applyNumberFormat="1" applyFont="1" applyFill="1" applyBorder="1" applyAlignment="1">
      <alignment vertical="center" shrinkToFit="1"/>
    </xf>
    <xf numFmtId="182" fontId="45" fillId="2" borderId="81" xfId="2" applyNumberFormat="1" applyFont="1" applyFill="1" applyBorder="1" applyAlignment="1">
      <alignment vertical="center" shrinkToFit="1"/>
    </xf>
    <xf numFmtId="177" fontId="45" fillId="2" borderId="81" xfId="2" applyNumberFormat="1" applyFont="1" applyFill="1" applyBorder="1" applyAlignment="1">
      <alignment vertical="center" shrinkToFit="1"/>
    </xf>
    <xf numFmtId="38" fontId="44" fillId="0" borderId="46" xfId="7" applyFont="1" applyBorder="1" applyAlignment="1">
      <alignment horizontal="distributed" vertical="center" indent="4"/>
    </xf>
    <xf numFmtId="38" fontId="44" fillId="0" borderId="65" xfId="7" applyFont="1" applyBorder="1" applyAlignment="1">
      <alignment horizontal="distributed" vertical="center" indent="4"/>
    </xf>
    <xf numFmtId="38" fontId="44" fillId="0" borderId="66" xfId="7" applyFont="1" applyBorder="1" applyAlignment="1">
      <alignment horizontal="distributed" vertical="center" indent="4"/>
    </xf>
    <xf numFmtId="181" fontId="45" fillId="2" borderId="46" xfId="1" applyNumberFormat="1" applyFont="1" applyFill="1" applyBorder="1" applyAlignment="1">
      <alignment horizontal="right" vertical="center" shrinkToFit="1"/>
    </xf>
    <xf numFmtId="181" fontId="45" fillId="2" borderId="128" xfId="1" applyNumberFormat="1" applyFont="1" applyFill="1" applyBorder="1" applyAlignment="1">
      <alignment horizontal="right" vertical="center" shrinkToFit="1"/>
    </xf>
    <xf numFmtId="38" fontId="45" fillId="2" borderId="48" xfId="2" applyFont="1" applyFill="1" applyBorder="1" applyAlignment="1">
      <alignment vertical="center" shrinkToFit="1"/>
    </xf>
    <xf numFmtId="38" fontId="45" fillId="2" borderId="65" xfId="2" applyFont="1" applyFill="1" applyBorder="1" applyAlignment="1">
      <alignment vertical="center" shrinkToFit="1"/>
    </xf>
    <xf numFmtId="38" fontId="45" fillId="2" borderId="128" xfId="2" applyFont="1" applyFill="1" applyBorder="1" applyAlignment="1">
      <alignment vertical="center" shrinkToFit="1"/>
    </xf>
    <xf numFmtId="38" fontId="50" fillId="0" borderId="70" xfId="7" applyFont="1" applyBorder="1" applyAlignment="1">
      <alignment horizontal="center" vertical="center" wrapText="1"/>
    </xf>
    <xf numFmtId="38" fontId="44" fillId="2" borderId="52" xfId="2" applyFont="1" applyFill="1" applyBorder="1" applyAlignment="1">
      <alignment vertical="center"/>
    </xf>
    <xf numFmtId="38" fontId="44" fillId="2" borderId="53" xfId="2" applyFont="1" applyFill="1" applyBorder="1" applyAlignment="1">
      <alignment vertical="center"/>
    </xf>
    <xf numFmtId="177" fontId="44" fillId="2" borderId="51" xfId="2" applyNumberFormat="1" applyFont="1" applyFill="1" applyBorder="1" applyAlignment="1">
      <alignment vertical="center" shrinkToFit="1"/>
    </xf>
    <xf numFmtId="177" fontId="44" fillId="2" borderId="52" xfId="2" applyNumberFormat="1" applyFont="1" applyFill="1" applyBorder="1" applyAlignment="1">
      <alignment vertical="center" shrinkToFit="1"/>
    </xf>
    <xf numFmtId="177" fontId="44" fillId="2" borderId="53" xfId="2" applyNumberFormat="1" applyFont="1" applyFill="1" applyBorder="1" applyAlignment="1">
      <alignment vertical="center" shrinkToFit="1"/>
    </xf>
    <xf numFmtId="180" fontId="44" fillId="2" borderId="51" xfId="2" applyNumberFormat="1" applyFont="1" applyFill="1" applyBorder="1" applyAlignment="1">
      <alignment vertical="center"/>
    </xf>
    <xf numFmtId="180" fontId="44" fillId="2" borderId="52" xfId="2" applyNumberFormat="1" applyFont="1" applyFill="1" applyBorder="1" applyAlignment="1">
      <alignment vertical="center"/>
    </xf>
    <xf numFmtId="180" fontId="44" fillId="2" borderId="53" xfId="2" applyNumberFormat="1" applyFont="1" applyFill="1" applyBorder="1" applyAlignment="1">
      <alignment vertical="center"/>
    </xf>
    <xf numFmtId="38" fontId="44" fillId="0" borderId="71" xfId="7" applyFont="1" applyBorder="1" applyAlignment="1">
      <alignment horizontal="center" vertical="center"/>
    </xf>
    <xf numFmtId="38" fontId="44" fillId="0" borderId="76" xfId="7" applyFont="1" applyBorder="1" applyAlignment="1">
      <alignment horizontal="center" vertical="center"/>
    </xf>
    <xf numFmtId="38" fontId="44" fillId="0" borderId="40" xfId="7" applyFont="1" applyBorder="1" applyAlignment="1">
      <alignment horizontal="center" vertical="center"/>
    </xf>
    <xf numFmtId="38" fontId="44" fillId="0" borderId="70" xfId="7" applyFont="1" applyBorder="1" applyAlignment="1">
      <alignment horizontal="center" vertical="center"/>
    </xf>
    <xf numFmtId="38" fontId="44" fillId="0" borderId="75" xfId="7" applyFont="1" applyBorder="1" applyAlignment="1">
      <alignment horizontal="center" vertical="center"/>
    </xf>
    <xf numFmtId="38" fontId="44" fillId="0" borderId="47" xfId="7" applyFont="1" applyBorder="1" applyAlignment="1">
      <alignment horizontal="center" vertical="center"/>
    </xf>
    <xf numFmtId="38" fontId="10" fillId="0" borderId="71" xfId="7" applyFont="1" applyFill="1" applyBorder="1" applyAlignment="1">
      <alignment horizontal="center" vertical="center"/>
    </xf>
    <xf numFmtId="38" fontId="10" fillId="0" borderId="76" xfId="7" applyFont="1" applyFill="1" applyBorder="1" applyAlignment="1">
      <alignment horizontal="center" vertical="center"/>
    </xf>
    <xf numFmtId="38" fontId="10" fillId="0" borderId="83" xfId="7" applyFont="1" applyFill="1" applyBorder="1" applyAlignment="1">
      <alignment horizontal="center" vertical="center"/>
    </xf>
    <xf numFmtId="38" fontId="45" fillId="0" borderId="71" xfId="7" applyFont="1" applyBorder="1" applyAlignment="1">
      <alignment horizontal="center" vertical="center"/>
    </xf>
    <xf numFmtId="38" fontId="45" fillId="0" borderId="76" xfId="7" applyFont="1" applyBorder="1" applyAlignment="1">
      <alignment horizontal="center" vertical="center"/>
    </xf>
    <xf numFmtId="38" fontId="45" fillId="0" borderId="76" xfId="7" applyFont="1" applyBorder="1" applyAlignment="1">
      <alignment horizontal="center" vertical="center" wrapText="1"/>
    </xf>
    <xf numFmtId="38" fontId="45" fillId="0" borderId="83" xfId="7" applyFont="1" applyBorder="1" applyAlignment="1">
      <alignment horizontal="center" vertical="center" wrapText="1"/>
    </xf>
    <xf numFmtId="38" fontId="45" fillId="0" borderId="75" xfId="7" applyFont="1" applyBorder="1" applyAlignment="1">
      <alignment horizontal="center" vertical="center" wrapText="1"/>
    </xf>
    <xf numFmtId="38" fontId="45" fillId="0" borderId="87" xfId="7" applyFont="1" applyBorder="1" applyAlignment="1">
      <alignment horizontal="center" vertical="center" wrapText="1"/>
    </xf>
    <xf numFmtId="38" fontId="44" fillId="2" borderId="46" xfId="2" applyFont="1" applyFill="1" applyBorder="1" applyAlignment="1">
      <alignment horizontal="distributed" vertical="center" indent="1"/>
    </xf>
    <xf numFmtId="38" fontId="44" fillId="2" borderId="65" xfId="2" applyFont="1" applyFill="1" applyBorder="1" applyAlignment="1">
      <alignment horizontal="distributed" vertical="center" indent="1"/>
    </xf>
    <xf numFmtId="38" fontId="44" fillId="2" borderId="66" xfId="2" applyFont="1" applyFill="1" applyBorder="1" applyAlignment="1">
      <alignment horizontal="distributed" vertical="center" indent="1"/>
    </xf>
    <xf numFmtId="38" fontId="44" fillId="2" borderId="51" xfId="2" applyFont="1" applyFill="1" applyBorder="1" applyAlignment="1">
      <alignment vertical="center"/>
    </xf>
    <xf numFmtId="38" fontId="44" fillId="0" borderId="75" xfId="7" applyFont="1" applyBorder="1" applyAlignment="1">
      <alignment vertical="center"/>
    </xf>
    <xf numFmtId="38" fontId="44" fillId="2" borderId="75" xfId="2" applyFont="1" applyFill="1" applyBorder="1" applyAlignment="1">
      <alignment vertical="center"/>
    </xf>
    <xf numFmtId="38" fontId="44" fillId="2" borderId="87" xfId="2" applyFont="1" applyFill="1" applyBorder="1" applyAlignment="1">
      <alignment vertical="center"/>
    </xf>
    <xf numFmtId="177" fontId="44" fillId="2" borderId="70" xfId="2" applyNumberFormat="1" applyFont="1" applyFill="1" applyBorder="1" applyAlignment="1">
      <alignment vertical="center" shrinkToFit="1"/>
    </xf>
    <xf numFmtId="177" fontId="44" fillId="2" borderId="75" xfId="2" applyNumberFormat="1" applyFont="1" applyFill="1" applyBorder="1" applyAlignment="1">
      <alignment vertical="center" shrinkToFit="1"/>
    </xf>
    <xf numFmtId="177" fontId="44" fillId="2" borderId="87" xfId="2" applyNumberFormat="1" applyFont="1" applyFill="1" applyBorder="1" applyAlignment="1">
      <alignment vertical="center" shrinkToFit="1"/>
    </xf>
    <xf numFmtId="180" fontId="44" fillId="2" borderId="70" xfId="2" applyNumberFormat="1" applyFont="1" applyFill="1" applyBorder="1" applyAlignment="1">
      <alignment vertical="center"/>
    </xf>
    <xf numFmtId="180" fontId="44" fillId="2" borderId="75" xfId="2" applyNumberFormat="1" applyFont="1" applyFill="1" applyBorder="1" applyAlignment="1">
      <alignment vertical="center"/>
    </xf>
    <xf numFmtId="180" fontId="44" fillId="2" borderId="87" xfId="2" applyNumberFormat="1" applyFont="1" applyFill="1" applyBorder="1" applyAlignment="1">
      <alignment vertical="center"/>
    </xf>
    <xf numFmtId="38" fontId="44" fillId="2" borderId="85" xfId="2" applyFont="1" applyFill="1" applyBorder="1" applyAlignment="1">
      <alignment vertical="center"/>
    </xf>
    <xf numFmtId="38" fontId="44" fillId="2" borderId="86" xfId="2" applyFont="1" applyFill="1" applyBorder="1" applyAlignment="1">
      <alignment vertical="center"/>
    </xf>
    <xf numFmtId="177" fontId="44" fillId="2" borderId="84" xfId="2" applyNumberFormat="1" applyFont="1" applyFill="1" applyBorder="1" applyAlignment="1">
      <alignment vertical="center" shrinkToFit="1"/>
    </xf>
    <xf numFmtId="177" fontId="44" fillId="2" borderId="85" xfId="2" applyNumberFormat="1" applyFont="1" applyFill="1" applyBorder="1" applyAlignment="1">
      <alignment vertical="center" shrinkToFit="1"/>
    </xf>
    <xf numFmtId="177" fontId="44" fillId="2" borderId="86" xfId="2" applyNumberFormat="1" applyFont="1" applyFill="1" applyBorder="1" applyAlignment="1">
      <alignment vertical="center" shrinkToFit="1"/>
    </xf>
    <xf numFmtId="180" fontId="44" fillId="2" borderId="84" xfId="2" applyNumberFormat="1" applyFont="1" applyFill="1" applyBorder="1" applyAlignment="1">
      <alignment vertical="center"/>
    </xf>
    <xf numFmtId="180" fontId="44" fillId="2" borderId="85" xfId="2" applyNumberFormat="1" applyFont="1" applyFill="1" applyBorder="1" applyAlignment="1">
      <alignment vertical="center"/>
    </xf>
    <xf numFmtId="180" fontId="44" fillId="2" borderId="86" xfId="2" applyNumberFormat="1" applyFont="1" applyFill="1" applyBorder="1" applyAlignment="1">
      <alignment vertical="center"/>
    </xf>
    <xf numFmtId="38" fontId="44" fillId="0" borderId="85" xfId="7" applyFont="1" applyBorder="1" applyAlignment="1">
      <alignment vertical="center"/>
    </xf>
    <xf numFmtId="38" fontId="44" fillId="2" borderId="70" xfId="2" applyFont="1" applyFill="1" applyBorder="1" applyAlignment="1">
      <alignment horizontal="distributed" vertical="center" indent="1"/>
    </xf>
    <xf numFmtId="38" fontId="44" fillId="2" borderId="75" xfId="2" applyFont="1" applyFill="1" applyBorder="1" applyAlignment="1">
      <alignment horizontal="distributed" vertical="center" indent="1"/>
    </xf>
    <xf numFmtId="38" fontId="44" fillId="2" borderId="47" xfId="2" applyFont="1" applyFill="1" applyBorder="1" applyAlignment="1">
      <alignment horizontal="distributed" vertical="center" indent="1"/>
    </xf>
    <xf numFmtId="38" fontId="44" fillId="0" borderId="70" xfId="7" applyFont="1" applyBorder="1" applyAlignment="1">
      <alignment vertical="center"/>
    </xf>
    <xf numFmtId="38" fontId="44" fillId="2" borderId="84" xfId="2" applyFont="1" applyFill="1" applyBorder="1" applyAlignment="1">
      <alignment horizontal="distributed" vertical="center" indent="1"/>
    </xf>
    <xf numFmtId="38" fontId="44" fillId="2" borderId="85" xfId="2" applyFont="1" applyFill="1" applyBorder="1" applyAlignment="1">
      <alignment horizontal="distributed" vertical="center" indent="1"/>
    </xf>
    <xf numFmtId="38" fontId="44" fillId="2" borderId="42" xfId="2" applyFont="1" applyFill="1" applyBorder="1" applyAlignment="1">
      <alignment horizontal="distributed" vertical="center" indent="1"/>
    </xf>
    <xf numFmtId="38" fontId="44" fillId="0" borderId="84" xfId="7" applyFont="1" applyBorder="1" applyAlignment="1">
      <alignment vertical="center"/>
    </xf>
    <xf numFmtId="38" fontId="44" fillId="2" borderId="81" xfId="2" applyFont="1" applyFill="1" applyBorder="1" applyAlignment="1">
      <alignment vertical="center"/>
    </xf>
    <xf numFmtId="38" fontId="44" fillId="2" borderId="82" xfId="2" applyFont="1" applyFill="1" applyBorder="1" applyAlignment="1">
      <alignment vertical="center"/>
    </xf>
    <xf numFmtId="177" fontId="44" fillId="2" borderId="80" xfId="2" applyNumberFormat="1" applyFont="1" applyFill="1" applyBorder="1" applyAlignment="1">
      <alignment vertical="center" shrinkToFit="1"/>
    </xf>
    <xf numFmtId="177" fontId="44" fillId="2" borderId="81" xfId="2" applyNumberFormat="1" applyFont="1" applyFill="1" applyBorder="1" applyAlignment="1">
      <alignment vertical="center" shrinkToFit="1"/>
    </xf>
    <xf numFmtId="177" fontId="44" fillId="2" borderId="82" xfId="2" applyNumberFormat="1" applyFont="1" applyFill="1" applyBorder="1" applyAlignment="1">
      <alignment vertical="center" shrinkToFit="1"/>
    </xf>
    <xf numFmtId="180" fontId="44" fillId="2" borderId="80" xfId="2" applyNumberFormat="1" applyFont="1" applyFill="1" applyBorder="1" applyAlignment="1">
      <alignment vertical="center"/>
    </xf>
    <xf numFmtId="180" fontId="44" fillId="2" borderId="81" xfId="2" applyNumberFormat="1" applyFont="1" applyFill="1" applyBorder="1" applyAlignment="1">
      <alignment vertical="center"/>
    </xf>
    <xf numFmtId="180" fontId="44" fillId="2" borderId="82" xfId="2" applyNumberFormat="1" applyFont="1" applyFill="1" applyBorder="1" applyAlignment="1">
      <alignment vertical="center"/>
    </xf>
    <xf numFmtId="38" fontId="44" fillId="0" borderId="81" xfId="7" applyFont="1" applyBorder="1" applyAlignment="1">
      <alignment vertical="center"/>
    </xf>
    <xf numFmtId="38" fontId="44" fillId="2" borderId="80" xfId="2" applyFont="1" applyFill="1" applyBorder="1" applyAlignment="1">
      <alignment horizontal="distributed" vertical="center" indent="1"/>
    </xf>
    <xf numFmtId="38" fontId="44" fillId="2" borderId="81" xfId="2" applyFont="1" applyFill="1" applyBorder="1" applyAlignment="1">
      <alignment horizontal="distributed" vertical="center" indent="1"/>
    </xf>
    <xf numFmtId="38" fontId="44" fillId="2" borderId="35" xfId="2" applyFont="1" applyFill="1" applyBorder="1" applyAlignment="1">
      <alignment horizontal="distributed" vertical="center" indent="1"/>
    </xf>
    <xf numFmtId="38" fontId="44" fillId="0" borderId="80" xfId="7" applyFont="1" applyBorder="1" applyAlignment="1">
      <alignment vertical="center"/>
    </xf>
    <xf numFmtId="38" fontId="45" fillId="0" borderId="75" xfId="7" applyFont="1" applyBorder="1" applyAlignment="1">
      <alignment horizontal="center" vertical="center"/>
    </xf>
    <xf numFmtId="38" fontId="45" fillId="0" borderId="87" xfId="7" applyFont="1" applyBorder="1" applyAlignment="1">
      <alignment horizontal="center" vertical="center"/>
    </xf>
    <xf numFmtId="38" fontId="45" fillId="0" borderId="70" xfId="7" applyFont="1" applyBorder="1" applyAlignment="1">
      <alignment horizontal="center" vertical="center" wrapText="1"/>
    </xf>
    <xf numFmtId="38" fontId="49" fillId="2" borderId="13" xfId="2" applyFont="1" applyFill="1" applyBorder="1" applyAlignment="1">
      <alignment horizontal="distributed" vertical="center" indent="16"/>
    </xf>
    <xf numFmtId="38" fontId="44" fillId="2" borderId="71" xfId="7" applyFont="1" applyFill="1" applyBorder="1" applyAlignment="1">
      <alignment horizontal="center" vertical="center"/>
    </xf>
    <xf numFmtId="38" fontId="44" fillId="2" borderId="76" xfId="7" applyFont="1" applyFill="1" applyBorder="1" applyAlignment="1">
      <alignment horizontal="center" vertical="center"/>
    </xf>
    <xf numFmtId="38" fontId="44" fillId="2" borderId="40" xfId="7" applyFont="1" applyFill="1" applyBorder="1" applyAlignment="1">
      <alignment horizontal="center" vertical="center"/>
    </xf>
    <xf numFmtId="38" fontId="44" fillId="2" borderId="70" xfId="7" applyFont="1" applyFill="1" applyBorder="1" applyAlignment="1">
      <alignment horizontal="center" vertical="center"/>
    </xf>
    <xf numFmtId="38" fontId="44" fillId="2" borderId="75" xfId="7" applyFont="1" applyFill="1" applyBorder="1" applyAlignment="1">
      <alignment horizontal="center" vertical="center"/>
    </xf>
    <xf numFmtId="38" fontId="44" fillId="2" borderId="47" xfId="7" applyFont="1" applyFill="1" applyBorder="1" applyAlignment="1">
      <alignment horizontal="center" vertical="center"/>
    </xf>
    <xf numFmtId="38" fontId="5" fillId="0" borderId="4" xfId="7" applyFont="1" applyBorder="1" applyAlignment="1">
      <alignment horizontal="center" vertical="center"/>
    </xf>
    <xf numFmtId="38" fontId="5" fillId="0" borderId="32" xfId="7" applyFont="1" applyBorder="1" applyAlignment="1">
      <alignment horizontal="center" vertical="center"/>
    </xf>
    <xf numFmtId="38" fontId="5" fillId="0" borderId="5" xfId="7" applyFont="1" applyBorder="1" applyAlignment="1">
      <alignment horizontal="center" vertical="center"/>
    </xf>
    <xf numFmtId="38" fontId="44" fillId="0" borderId="83" xfId="7" applyFont="1" applyBorder="1" applyAlignment="1">
      <alignment horizontal="center" vertical="center"/>
    </xf>
    <xf numFmtId="38" fontId="44" fillId="2" borderId="79" xfId="2" applyFont="1" applyFill="1" applyBorder="1" applyAlignment="1">
      <alignment vertical="center"/>
    </xf>
    <xf numFmtId="187" fontId="44" fillId="2" borderId="79" xfId="1" applyNumberFormat="1" applyFont="1" applyFill="1" applyBorder="1" applyAlignment="1">
      <alignment horizontal="right" vertical="center"/>
    </xf>
    <xf numFmtId="187" fontId="44" fillId="2" borderId="88" xfId="1" applyNumberFormat="1" applyFont="1" applyFill="1" applyBorder="1" applyAlignment="1">
      <alignment horizontal="right" vertical="center"/>
    </xf>
    <xf numFmtId="177" fontId="5" fillId="2" borderId="128" xfId="2" applyNumberFormat="1" applyFont="1" applyFill="1" applyBorder="1" applyAlignment="1">
      <alignment vertical="center" shrinkToFit="1"/>
    </xf>
    <xf numFmtId="177" fontId="5" fillId="2" borderId="79" xfId="2" applyNumberFormat="1" applyFont="1" applyFill="1" applyBorder="1" applyAlignment="1">
      <alignment vertical="center" shrinkToFit="1"/>
    </xf>
    <xf numFmtId="177" fontId="5" fillId="2" borderId="79" xfId="1" applyNumberFormat="1" applyFont="1" applyFill="1" applyBorder="1" applyAlignment="1">
      <alignment vertical="center" shrinkToFit="1"/>
    </xf>
    <xf numFmtId="177" fontId="5" fillId="2" borderId="48" xfId="1" applyNumberFormat="1" applyFont="1" applyFill="1" applyBorder="1" applyAlignment="1">
      <alignment vertical="center" shrinkToFit="1"/>
    </xf>
    <xf numFmtId="187" fontId="5" fillId="2" borderId="73" xfId="1" applyNumberFormat="1" applyFont="1" applyFill="1" applyBorder="1" applyAlignment="1">
      <alignment horizontal="right" vertical="center"/>
    </xf>
    <xf numFmtId="187" fontId="5" fillId="2" borderId="79" xfId="1" applyNumberFormat="1" applyFont="1" applyFill="1" applyBorder="1" applyAlignment="1">
      <alignment horizontal="right" vertical="center"/>
    </xf>
    <xf numFmtId="187" fontId="5" fillId="2" borderId="88" xfId="1" applyNumberFormat="1" applyFont="1" applyFill="1" applyBorder="1" applyAlignment="1">
      <alignment horizontal="right" vertical="center"/>
    </xf>
    <xf numFmtId="187" fontId="5" fillId="2" borderId="51" xfId="1" applyNumberFormat="1" applyFont="1" applyFill="1" applyBorder="1" applyAlignment="1">
      <alignment horizontal="right" vertical="center"/>
    </xf>
    <xf numFmtId="187" fontId="5" fillId="2" borderId="52" xfId="1" applyNumberFormat="1" applyFont="1" applyFill="1" applyBorder="1" applyAlignment="1">
      <alignment horizontal="right" vertical="center"/>
    </xf>
    <xf numFmtId="187" fontId="5" fillId="2" borderId="53" xfId="1" applyNumberFormat="1" applyFont="1" applyFill="1" applyBorder="1" applyAlignment="1">
      <alignment horizontal="right" vertical="center"/>
    </xf>
    <xf numFmtId="38" fontId="5" fillId="2" borderId="46" xfId="2" applyFont="1" applyFill="1" applyBorder="1" applyAlignment="1">
      <alignment horizontal="distributed" vertical="center" indent="1"/>
    </xf>
    <xf numFmtId="38" fontId="5" fillId="2" borderId="65" xfId="2" applyFont="1" applyFill="1" applyBorder="1" applyAlignment="1">
      <alignment horizontal="distributed" vertical="center" indent="1"/>
    </xf>
    <xf numFmtId="38" fontId="5" fillId="2" borderId="66" xfId="2" applyFont="1" applyFill="1" applyBorder="1" applyAlignment="1">
      <alignment horizontal="distributed" vertical="center" indent="1"/>
    </xf>
    <xf numFmtId="38" fontId="5" fillId="2" borderId="73" xfId="2" applyFont="1" applyFill="1" applyBorder="1" applyAlignment="1">
      <alignment vertical="center"/>
    </xf>
    <xf numFmtId="38" fontId="5" fillId="2" borderId="79" xfId="2" applyFont="1" applyFill="1" applyBorder="1" applyAlignment="1">
      <alignment vertical="center"/>
    </xf>
    <xf numFmtId="189" fontId="5" fillId="2" borderId="48" xfId="1" applyNumberFormat="1" applyFont="1" applyFill="1" applyBorder="1" applyAlignment="1">
      <alignment horizontal="right" vertical="center"/>
    </xf>
    <xf numFmtId="189" fontId="5" fillId="2" borderId="65" xfId="1" applyNumberFormat="1" applyFont="1" applyFill="1" applyBorder="1" applyAlignment="1">
      <alignment horizontal="right" vertical="center"/>
    </xf>
    <xf numFmtId="189" fontId="5" fillId="2" borderId="66" xfId="1" applyNumberFormat="1" applyFont="1" applyFill="1" applyBorder="1" applyAlignment="1">
      <alignment horizontal="right" vertical="center"/>
    </xf>
    <xf numFmtId="38" fontId="44" fillId="2" borderId="73" xfId="2" applyFont="1" applyFill="1" applyBorder="1" applyAlignment="1">
      <alignment vertical="center"/>
    </xf>
    <xf numFmtId="38" fontId="5" fillId="2" borderId="52" xfId="2" applyFont="1" applyFill="1" applyBorder="1" applyAlignment="1">
      <alignment vertical="center"/>
    </xf>
    <xf numFmtId="38" fontId="5" fillId="2" borderId="25" xfId="2" applyFont="1" applyFill="1" applyBorder="1" applyAlignment="1">
      <alignment vertical="center"/>
    </xf>
    <xf numFmtId="38" fontId="5" fillId="2" borderId="13" xfId="2" applyFont="1" applyFill="1" applyBorder="1" applyAlignment="1">
      <alignment vertical="center"/>
    </xf>
    <xf numFmtId="38" fontId="5" fillId="2" borderId="26" xfId="2" applyFont="1" applyFill="1" applyBorder="1" applyAlignment="1">
      <alignment vertical="center"/>
    </xf>
    <xf numFmtId="187" fontId="44" fillId="2" borderId="52" xfId="1" applyNumberFormat="1" applyFont="1" applyFill="1" applyBorder="1" applyAlignment="1">
      <alignment horizontal="right" vertical="center"/>
    </xf>
    <xf numFmtId="187" fontId="44" fillId="2" borderId="53" xfId="1" applyNumberFormat="1" applyFont="1" applyFill="1" applyBorder="1" applyAlignment="1">
      <alignment horizontal="right" vertical="center"/>
    </xf>
    <xf numFmtId="177" fontId="5" fillId="2" borderId="26" xfId="2" applyNumberFormat="1" applyFont="1" applyFill="1" applyBorder="1" applyAlignment="1">
      <alignment vertical="center" shrinkToFit="1"/>
    </xf>
    <xf numFmtId="177" fontId="5" fillId="2" borderId="52" xfId="2" applyNumberFormat="1" applyFont="1" applyFill="1" applyBorder="1" applyAlignment="1">
      <alignment vertical="center" shrinkToFit="1"/>
    </xf>
    <xf numFmtId="177" fontId="5" fillId="2" borderId="52" xfId="1" applyNumberFormat="1" applyFont="1" applyFill="1" applyBorder="1" applyAlignment="1">
      <alignment vertical="center" shrinkToFit="1"/>
    </xf>
    <xf numFmtId="177" fontId="5" fillId="2" borderId="25" xfId="1" applyNumberFormat="1" applyFont="1" applyFill="1" applyBorder="1" applyAlignment="1">
      <alignment vertical="center" shrinkToFit="1"/>
    </xf>
    <xf numFmtId="38" fontId="5" fillId="2" borderId="120" xfId="2" applyFont="1" applyFill="1" applyBorder="1" applyAlignment="1">
      <alignment horizontal="center" vertical="center"/>
    </xf>
    <xf numFmtId="38" fontId="5" fillId="2" borderId="45" xfId="2" applyFont="1" applyFill="1" applyBorder="1" applyAlignment="1">
      <alignment horizontal="center" vertical="center"/>
    </xf>
    <xf numFmtId="38" fontId="5" fillId="2" borderId="63" xfId="2" applyFont="1" applyFill="1" applyBorder="1" applyAlignment="1">
      <alignment horizontal="center" vertical="center"/>
    </xf>
    <xf numFmtId="38" fontId="5" fillId="2" borderId="51" xfId="2" applyFont="1" applyFill="1" applyBorder="1" applyAlignment="1">
      <alignment vertical="center"/>
    </xf>
    <xf numFmtId="189" fontId="5" fillId="2" borderId="52" xfId="1" applyNumberFormat="1" applyFont="1" applyFill="1" applyBorder="1" applyAlignment="1">
      <alignment horizontal="right" vertical="center"/>
    </xf>
    <xf numFmtId="189" fontId="5" fillId="2" borderId="53" xfId="1" applyNumberFormat="1" applyFont="1" applyFill="1" applyBorder="1" applyAlignment="1">
      <alignment horizontal="right" vertical="center"/>
    </xf>
    <xf numFmtId="189" fontId="5" fillId="2" borderId="76" xfId="1" applyNumberFormat="1" applyFont="1" applyFill="1" applyBorder="1" applyAlignment="1">
      <alignment horizontal="right" vertical="center"/>
    </xf>
    <xf numFmtId="189" fontId="5" fillId="2" borderId="83" xfId="1" applyNumberFormat="1" applyFont="1" applyFill="1" applyBorder="1" applyAlignment="1">
      <alignment horizontal="right" vertical="center"/>
    </xf>
    <xf numFmtId="38" fontId="5" fillId="2" borderId="71" xfId="2" applyFont="1" applyFill="1" applyBorder="1" applyAlignment="1">
      <alignment vertical="center"/>
    </xf>
    <xf numFmtId="38" fontId="5" fillId="2" borderId="76" xfId="2" applyFont="1" applyFill="1" applyBorder="1" applyAlignment="1">
      <alignment vertical="center"/>
    </xf>
    <xf numFmtId="38" fontId="48" fillId="0" borderId="49" xfId="2" applyFont="1" applyFill="1" applyBorder="1" applyAlignment="1">
      <alignment horizontal="center" vertical="distributed"/>
    </xf>
    <xf numFmtId="38" fontId="44" fillId="0" borderId="49" xfId="2" applyFont="1" applyFill="1" applyBorder="1" applyAlignment="1">
      <alignment horizontal="center" vertical="distributed" wrapText="1"/>
    </xf>
    <xf numFmtId="38" fontId="44" fillId="0" borderId="50" xfId="2" applyFont="1" applyFill="1" applyBorder="1" applyAlignment="1">
      <alignment horizontal="center" vertical="distributed" wrapText="1"/>
    </xf>
    <xf numFmtId="38" fontId="45" fillId="0" borderId="52" xfId="2" applyFont="1" applyFill="1" applyBorder="1" applyAlignment="1">
      <alignment horizontal="right" vertical="center"/>
    </xf>
    <xf numFmtId="38" fontId="45" fillId="0" borderId="53" xfId="2" applyFont="1" applyFill="1" applyBorder="1" applyAlignment="1">
      <alignment horizontal="right" vertical="center"/>
    </xf>
    <xf numFmtId="38" fontId="10" fillId="0" borderId="26" xfId="2" applyFont="1" applyFill="1" applyBorder="1" applyAlignment="1">
      <alignment horizontal="right" vertical="center"/>
    </xf>
    <xf numFmtId="38" fontId="10" fillId="0" borderId="52" xfId="2" applyFont="1" applyFill="1" applyBorder="1" applyAlignment="1">
      <alignment horizontal="right" vertical="center"/>
    </xf>
    <xf numFmtId="38" fontId="10" fillId="0" borderId="25" xfId="2" applyFont="1" applyFill="1" applyBorder="1" applyAlignment="1">
      <alignment horizontal="right" vertical="center"/>
    </xf>
    <xf numFmtId="38" fontId="10" fillId="0" borderId="51" xfId="2" applyFont="1" applyFill="1" applyBorder="1" applyAlignment="1">
      <alignment horizontal="right" vertical="center"/>
    </xf>
    <xf numFmtId="38" fontId="10" fillId="0" borderId="53" xfId="2" applyFont="1" applyFill="1" applyBorder="1" applyAlignment="1">
      <alignment horizontal="right" vertical="center"/>
    </xf>
    <xf numFmtId="38" fontId="5" fillId="2" borderId="4" xfId="2" applyFont="1" applyFill="1" applyBorder="1" applyAlignment="1">
      <alignment horizontal="center" vertical="center"/>
    </xf>
    <xf numFmtId="38" fontId="5" fillId="2" borderId="32" xfId="2" applyFont="1" applyFill="1" applyBorder="1" applyAlignment="1">
      <alignment horizontal="center" vertical="center"/>
    </xf>
    <xf numFmtId="38" fontId="5" fillId="2" borderId="5" xfId="2" applyFont="1" applyFill="1" applyBorder="1" applyAlignment="1">
      <alignment horizontal="center" vertical="center"/>
    </xf>
    <xf numFmtId="177" fontId="5" fillId="2" borderId="41" xfId="2" applyNumberFormat="1" applyFont="1" applyFill="1" applyBorder="1" applyAlignment="1">
      <alignment vertical="center" shrinkToFit="1"/>
    </xf>
    <xf numFmtId="177" fontId="5" fillId="2" borderId="76" xfId="2" applyNumberFormat="1" applyFont="1" applyFill="1" applyBorder="1" applyAlignment="1">
      <alignment vertical="center" shrinkToFit="1"/>
    </xf>
    <xf numFmtId="177" fontId="5" fillId="2" borderId="76" xfId="1" applyNumberFormat="1" applyFont="1" applyFill="1" applyBorder="1" applyAlignment="1">
      <alignment vertical="center" shrinkToFit="1"/>
    </xf>
    <xf numFmtId="177" fontId="5" fillId="2" borderId="40" xfId="1" applyNumberFormat="1" applyFont="1" applyFill="1" applyBorder="1" applyAlignment="1">
      <alignment vertical="center" shrinkToFit="1"/>
    </xf>
    <xf numFmtId="187" fontId="5" fillId="2" borderId="71" xfId="1" applyNumberFormat="1" applyFont="1" applyFill="1" applyBorder="1" applyAlignment="1">
      <alignment horizontal="right" vertical="center"/>
    </xf>
    <xf numFmtId="187" fontId="5" fillId="2" borderId="76" xfId="1" applyNumberFormat="1" applyFont="1" applyFill="1" applyBorder="1" applyAlignment="1">
      <alignment horizontal="right" vertical="center"/>
    </xf>
    <xf numFmtId="187" fontId="5" fillId="2" borderId="83" xfId="1" applyNumberFormat="1" applyFont="1" applyFill="1" applyBorder="1" applyAlignment="1">
      <alignment horizontal="right" vertical="center"/>
    </xf>
    <xf numFmtId="38" fontId="44" fillId="2" borderId="76" xfId="2" applyFont="1" applyFill="1" applyBorder="1" applyAlignment="1">
      <alignment vertical="center"/>
    </xf>
    <xf numFmtId="187" fontId="44" fillId="2" borderId="76" xfId="1" applyNumberFormat="1" applyFont="1" applyFill="1" applyBorder="1" applyAlignment="1">
      <alignment horizontal="right" vertical="center"/>
    </xf>
    <xf numFmtId="187" fontId="44" fillId="2" borderId="83" xfId="1" applyNumberFormat="1" applyFont="1" applyFill="1" applyBorder="1" applyAlignment="1">
      <alignment horizontal="right" vertical="center"/>
    </xf>
    <xf numFmtId="38" fontId="4" fillId="2" borderId="0" xfId="2" applyFont="1" applyFill="1" applyBorder="1" applyAlignment="1">
      <alignment horizontal="distributed" vertical="center" indent="20"/>
    </xf>
    <xf numFmtId="38" fontId="8" fillId="0" borderId="2" xfId="2" applyFont="1" applyFill="1" applyBorder="1" applyAlignment="1">
      <alignment horizontal="center" vertical="center"/>
    </xf>
    <xf numFmtId="38" fontId="8" fillId="0" borderId="22" xfId="2" applyFont="1" applyFill="1" applyBorder="1" applyAlignment="1">
      <alignment horizontal="center" vertical="center"/>
    </xf>
    <xf numFmtId="38" fontId="8" fillId="0" borderId="3" xfId="2" applyFont="1" applyFill="1" applyBorder="1" applyAlignment="1">
      <alignment horizontal="center" vertical="center"/>
    </xf>
    <xf numFmtId="38" fontId="8" fillId="0" borderId="7" xfId="2" applyFont="1" applyFill="1" applyBorder="1" applyAlignment="1">
      <alignment horizontal="center" vertical="center"/>
    </xf>
    <xf numFmtId="38" fontId="8" fillId="0" borderId="0" xfId="2" applyFont="1" applyFill="1" applyBorder="1" applyAlignment="1">
      <alignment horizontal="center" vertical="center"/>
    </xf>
    <xf numFmtId="38" fontId="8" fillId="0" borderId="8" xfId="2" applyFont="1" applyFill="1" applyBorder="1" applyAlignment="1">
      <alignment horizontal="center" vertical="center"/>
    </xf>
    <xf numFmtId="38" fontId="8" fillId="0" borderId="11" xfId="2" applyFont="1" applyFill="1" applyBorder="1" applyAlignment="1">
      <alignment horizontal="center" vertical="center"/>
    </xf>
    <xf numFmtId="38" fontId="8" fillId="0" borderId="13" xfId="2" applyFont="1" applyFill="1" applyBorder="1" applyAlignment="1">
      <alignment horizontal="center" vertical="center"/>
    </xf>
    <xf numFmtId="38" fontId="8" fillId="0" borderId="12" xfId="2" applyFont="1" applyFill="1" applyBorder="1" applyAlignment="1">
      <alignment horizontal="center" vertical="center"/>
    </xf>
    <xf numFmtId="38" fontId="8" fillId="0" borderId="4" xfId="2" applyFont="1" applyFill="1" applyBorder="1" applyAlignment="1">
      <alignment horizontal="center" vertical="center"/>
    </xf>
    <xf numFmtId="38" fontId="8" fillId="0" borderId="32" xfId="2" applyFont="1" applyFill="1" applyBorder="1" applyAlignment="1">
      <alignment horizontal="center" vertical="center"/>
    </xf>
    <xf numFmtId="38" fontId="8" fillId="0" borderId="5" xfId="2" applyFont="1" applyFill="1" applyBorder="1" applyAlignment="1">
      <alignment horizontal="center" vertical="center"/>
    </xf>
    <xf numFmtId="38" fontId="8" fillId="0" borderId="2" xfId="2" applyFont="1" applyFill="1" applyBorder="1" applyAlignment="1">
      <alignment horizontal="center" vertical="center" wrapText="1"/>
    </xf>
    <xf numFmtId="38" fontId="8" fillId="0" borderId="22" xfId="2" applyFont="1" applyFill="1" applyBorder="1" applyAlignment="1">
      <alignment horizontal="center" vertical="center" wrapText="1"/>
    </xf>
    <xf numFmtId="38" fontId="8" fillId="0" borderId="3" xfId="2" applyFont="1" applyFill="1" applyBorder="1" applyAlignment="1">
      <alignment horizontal="center" vertical="center" wrapText="1"/>
    </xf>
    <xf numFmtId="38" fontId="8" fillId="0" borderId="7" xfId="2" applyFont="1" applyFill="1" applyBorder="1" applyAlignment="1">
      <alignment horizontal="center" vertical="center" wrapText="1"/>
    </xf>
    <xf numFmtId="38" fontId="8" fillId="0" borderId="0" xfId="2" applyFont="1" applyFill="1" applyBorder="1" applyAlignment="1">
      <alignment horizontal="center" vertical="center" wrapText="1"/>
    </xf>
    <xf numFmtId="38" fontId="8" fillId="0" borderId="8" xfId="2" applyFont="1" applyFill="1" applyBorder="1" applyAlignment="1">
      <alignment horizontal="center" vertical="center" wrapText="1"/>
    </xf>
    <xf numFmtId="38" fontId="8" fillId="0" borderId="44" xfId="2" applyFont="1" applyFill="1" applyBorder="1" applyAlignment="1">
      <alignment horizontal="center" vertical="distributed"/>
    </xf>
    <xf numFmtId="38" fontId="8" fillId="0" borderId="49" xfId="2" applyFont="1" applyFill="1" applyBorder="1" applyAlignment="1">
      <alignment horizontal="center" vertical="distributed"/>
    </xf>
    <xf numFmtId="38" fontId="8" fillId="0" borderId="38" xfId="2" applyFont="1" applyFill="1" applyBorder="1" applyAlignment="1">
      <alignment horizontal="center" vertical="distributed" wrapText="1"/>
    </xf>
    <xf numFmtId="38" fontId="8" fillId="0" borderId="49" xfId="2" applyFont="1" applyFill="1" applyBorder="1" applyAlignment="1">
      <alignment horizontal="center" vertical="distributed" wrapText="1"/>
    </xf>
    <xf numFmtId="38" fontId="8" fillId="0" borderId="37" xfId="2" applyFont="1" applyFill="1" applyBorder="1" applyAlignment="1">
      <alignment horizontal="center" vertical="distributed" wrapText="1"/>
    </xf>
    <xf numFmtId="38" fontId="45" fillId="0" borderId="51" xfId="2" applyFont="1" applyFill="1" applyBorder="1" applyAlignment="1">
      <alignment horizontal="right" vertical="center"/>
    </xf>
    <xf numFmtId="38" fontId="5" fillId="0" borderId="37" xfId="2" applyFont="1" applyFill="1" applyBorder="1" applyAlignment="1">
      <alignment horizontal="center" vertical="distributed" wrapText="1"/>
    </xf>
    <xf numFmtId="38" fontId="5" fillId="0" borderId="31" xfId="2" applyFont="1" applyFill="1" applyBorder="1" applyAlignment="1">
      <alignment horizontal="center" vertical="distributed" wrapText="1"/>
    </xf>
    <xf numFmtId="38" fontId="5" fillId="0" borderId="21" xfId="2" applyFont="1" applyFill="1" applyBorder="1" applyAlignment="1">
      <alignment horizontal="center" vertical="distributed" wrapText="1"/>
    </xf>
    <xf numFmtId="38" fontId="48" fillId="0" borderId="44" xfId="2" applyFont="1" applyFill="1" applyBorder="1" applyAlignment="1">
      <alignment horizontal="center" vertical="distributed"/>
    </xf>
    <xf numFmtId="177" fontId="16" fillId="2" borderId="49" xfId="2" applyNumberFormat="1" applyFont="1" applyFill="1" applyBorder="1" applyAlignment="1">
      <alignment vertical="center"/>
    </xf>
    <xf numFmtId="177" fontId="16" fillId="2" borderId="50" xfId="2" applyNumberFormat="1" applyFont="1" applyFill="1" applyBorder="1" applyAlignment="1">
      <alignment vertical="center"/>
    </xf>
    <xf numFmtId="187" fontId="16" fillId="2" borderId="38" xfId="1" applyNumberFormat="1" applyFont="1" applyFill="1" applyBorder="1" applyAlignment="1">
      <alignment horizontal="right" vertical="center"/>
    </xf>
    <xf numFmtId="187" fontId="16" fillId="2" borderId="49" xfId="1" applyNumberFormat="1" applyFont="1" applyFill="1" applyBorder="1" applyAlignment="1">
      <alignment horizontal="right" vertical="center"/>
    </xf>
    <xf numFmtId="187" fontId="16" fillId="2" borderId="50" xfId="1" applyNumberFormat="1" applyFont="1" applyFill="1" applyBorder="1" applyAlignment="1">
      <alignment horizontal="right" vertical="center"/>
    </xf>
    <xf numFmtId="38" fontId="48" fillId="2" borderId="73" xfId="2" applyFont="1" applyFill="1" applyBorder="1" applyAlignment="1">
      <alignment horizontal="distributed" vertical="center" indent="1"/>
    </xf>
    <xf numFmtId="38" fontId="48" fillId="2" borderId="79" xfId="2" applyFont="1" applyFill="1" applyBorder="1" applyAlignment="1">
      <alignment horizontal="distributed" vertical="center" indent="1"/>
    </xf>
    <xf numFmtId="38" fontId="48" fillId="2" borderId="48" xfId="2" applyFont="1" applyFill="1" applyBorder="1" applyAlignment="1">
      <alignment horizontal="distributed" vertical="center" indent="1"/>
    </xf>
    <xf numFmtId="38" fontId="51" fillId="2" borderId="73" xfId="2" applyFont="1" applyFill="1" applyBorder="1" applyAlignment="1">
      <alignment vertical="center"/>
    </xf>
    <xf numFmtId="38" fontId="51" fillId="2" borderId="79" xfId="2" applyFont="1" applyFill="1" applyBorder="1" applyAlignment="1">
      <alignment vertical="center"/>
    </xf>
    <xf numFmtId="38" fontId="51" fillId="2" borderId="88" xfId="2" applyFont="1" applyFill="1" applyBorder="1" applyAlignment="1">
      <alignment vertical="center"/>
    </xf>
    <xf numFmtId="177" fontId="16" fillId="2" borderId="73" xfId="2" applyNumberFormat="1" applyFont="1" applyFill="1" applyBorder="1" applyAlignment="1">
      <alignment vertical="center"/>
    </xf>
    <xf numFmtId="177" fontId="16" fillId="2" borderId="79" xfId="2" applyNumberFormat="1" applyFont="1" applyFill="1" applyBorder="1" applyAlignment="1">
      <alignment vertical="center"/>
    </xf>
    <xf numFmtId="177" fontId="16" fillId="2" borderId="88" xfId="2" applyNumberFormat="1" applyFont="1" applyFill="1" applyBorder="1" applyAlignment="1">
      <alignment vertical="center"/>
    </xf>
    <xf numFmtId="187" fontId="16" fillId="2" borderId="128" xfId="1" applyNumberFormat="1" applyFont="1" applyFill="1" applyBorder="1" applyAlignment="1">
      <alignment horizontal="right" vertical="center"/>
    </xf>
    <xf numFmtId="187" fontId="16" fillId="2" borderId="79" xfId="1" applyNumberFormat="1" applyFont="1" applyFill="1" applyBorder="1" applyAlignment="1">
      <alignment horizontal="right" vertical="center"/>
    </xf>
    <xf numFmtId="187" fontId="16" fillId="2" borderId="88" xfId="1" applyNumberFormat="1" applyFont="1" applyFill="1" applyBorder="1" applyAlignment="1">
      <alignment horizontal="right" vertical="center"/>
    </xf>
    <xf numFmtId="38" fontId="48" fillId="2" borderId="44" xfId="2" applyFont="1" applyFill="1" applyBorder="1" applyAlignment="1">
      <alignment horizontal="distributed" vertical="center" indent="1"/>
    </xf>
    <xf numFmtId="38" fontId="48" fillId="2" borderId="49" xfId="2" applyFont="1" applyFill="1" applyBorder="1" applyAlignment="1">
      <alignment horizontal="distributed" vertical="center" indent="1"/>
    </xf>
    <xf numFmtId="38" fontId="48" fillId="2" borderId="37" xfId="2" applyFont="1" applyFill="1" applyBorder="1" applyAlignment="1">
      <alignment horizontal="distributed" vertical="center" indent="1"/>
    </xf>
    <xf numFmtId="38" fontId="16" fillId="2" borderId="44" xfId="2" applyFont="1" applyFill="1" applyBorder="1" applyAlignment="1">
      <alignment vertical="center"/>
    </xf>
    <xf numFmtId="38" fontId="16" fillId="2" borderId="49" xfId="2" applyFont="1" applyFill="1" applyBorder="1" applyAlignment="1">
      <alignment vertical="center"/>
    </xf>
    <xf numFmtId="38" fontId="51" fillId="2" borderId="49" xfId="2" applyFont="1" applyFill="1" applyBorder="1" applyAlignment="1">
      <alignment vertical="center"/>
    </xf>
    <xf numFmtId="38" fontId="51" fillId="2" borderId="50" xfId="2" applyFont="1" applyFill="1" applyBorder="1" applyAlignment="1">
      <alignment vertical="center"/>
    </xf>
    <xf numFmtId="38" fontId="16" fillId="2" borderId="120" xfId="2" applyFont="1" applyFill="1" applyBorder="1" applyAlignment="1">
      <alignment vertical="center"/>
    </xf>
    <xf numFmtId="38" fontId="16" fillId="2" borderId="45" xfId="2" applyFont="1" applyFill="1" applyBorder="1" applyAlignment="1">
      <alignment vertical="center"/>
    </xf>
    <xf numFmtId="38" fontId="16" fillId="2" borderId="20" xfId="2" applyFont="1" applyFill="1" applyBorder="1" applyAlignment="1">
      <alignment vertical="center"/>
    </xf>
    <xf numFmtId="177" fontId="16" fillId="2" borderId="44" xfId="2" applyNumberFormat="1" applyFont="1" applyFill="1" applyBorder="1" applyAlignment="1">
      <alignment vertical="center"/>
    </xf>
    <xf numFmtId="177" fontId="16" fillId="2" borderId="85" xfId="2" applyNumberFormat="1" applyFont="1" applyFill="1" applyBorder="1" applyAlignment="1">
      <alignment vertical="center"/>
    </xf>
    <xf numFmtId="177" fontId="16" fillId="2" borderId="86" xfId="2" applyNumberFormat="1" applyFont="1" applyFill="1" applyBorder="1" applyAlignment="1">
      <alignment vertical="center"/>
    </xf>
    <xf numFmtId="187" fontId="16" fillId="2" borderId="43" xfId="1" applyNumberFormat="1" applyFont="1" applyFill="1" applyBorder="1" applyAlignment="1">
      <alignment horizontal="right" vertical="center"/>
    </xf>
    <xf numFmtId="187" fontId="16" fillId="2" borderId="85" xfId="1" applyNumberFormat="1" applyFont="1" applyFill="1" applyBorder="1" applyAlignment="1">
      <alignment horizontal="right" vertical="center"/>
    </xf>
    <xf numFmtId="187" fontId="16" fillId="2" borderId="86" xfId="1" applyNumberFormat="1" applyFont="1" applyFill="1" applyBorder="1" applyAlignment="1">
      <alignment horizontal="right" vertical="center"/>
    </xf>
    <xf numFmtId="38" fontId="48" fillId="2" borderId="84" xfId="2" applyFont="1" applyFill="1" applyBorder="1" applyAlignment="1">
      <alignment horizontal="distributed" vertical="center" indent="1"/>
    </xf>
    <xf numFmtId="38" fontId="48" fillId="2" borderId="85" xfId="2" applyFont="1" applyFill="1" applyBorder="1" applyAlignment="1">
      <alignment horizontal="distributed" vertical="center" indent="1"/>
    </xf>
    <xf numFmtId="38" fontId="48" fillId="2" borderId="42" xfId="2" applyFont="1" applyFill="1" applyBorder="1" applyAlignment="1">
      <alignment horizontal="distributed" vertical="center" indent="1"/>
    </xf>
    <xf numFmtId="38" fontId="16" fillId="2" borderId="84" xfId="2" applyFont="1" applyFill="1" applyBorder="1" applyAlignment="1">
      <alignment vertical="center"/>
    </xf>
    <xf numFmtId="38" fontId="16" fillId="2" borderId="85" xfId="2" applyFont="1" applyFill="1" applyBorder="1" applyAlignment="1">
      <alignment vertical="center"/>
    </xf>
    <xf numFmtId="38" fontId="51" fillId="2" borderId="85" xfId="2" applyFont="1" applyFill="1" applyBorder="1" applyAlignment="1">
      <alignment vertical="center"/>
    </xf>
    <xf numFmtId="38" fontId="51" fillId="2" borderId="86" xfId="2" applyFont="1" applyFill="1" applyBorder="1" applyAlignment="1">
      <alignment vertical="center"/>
    </xf>
    <xf numFmtId="38" fontId="16" fillId="2" borderId="172" xfId="2" applyFont="1" applyFill="1" applyBorder="1" applyAlignment="1">
      <alignment vertical="center"/>
    </xf>
    <xf numFmtId="38" fontId="16" fillId="2" borderId="33" xfId="2" applyFont="1" applyFill="1" applyBorder="1" applyAlignment="1">
      <alignment vertical="center"/>
    </xf>
    <xf numFmtId="38" fontId="16" fillId="2" borderId="43" xfId="2" applyFont="1" applyFill="1" applyBorder="1" applyAlignment="1">
      <alignment vertical="center"/>
    </xf>
    <xf numFmtId="177" fontId="16" fillId="2" borderId="84" xfId="2" applyNumberFormat="1" applyFont="1" applyFill="1" applyBorder="1" applyAlignment="1">
      <alignment vertical="center"/>
    </xf>
    <xf numFmtId="38" fontId="52" fillId="2" borderId="84" xfId="2" applyFont="1" applyFill="1" applyBorder="1" applyAlignment="1">
      <alignment horizontal="distributed" vertical="center" indent="1"/>
    </xf>
    <xf numFmtId="38" fontId="52" fillId="2" borderId="85" xfId="2" applyFont="1" applyFill="1" applyBorder="1" applyAlignment="1">
      <alignment horizontal="distributed" vertical="center" indent="1"/>
    </xf>
    <xf numFmtId="38" fontId="52" fillId="2" borderId="42" xfId="2" applyFont="1" applyFill="1" applyBorder="1" applyAlignment="1">
      <alignment horizontal="distributed" vertical="center" indent="1"/>
    </xf>
    <xf numFmtId="38" fontId="48" fillId="2" borderId="85" xfId="2" applyFont="1" applyFill="1" applyBorder="1" applyAlignment="1">
      <alignment horizontal="center" vertical="center"/>
    </xf>
    <xf numFmtId="38" fontId="48" fillId="2" borderId="42" xfId="2" applyFont="1" applyFill="1" applyBorder="1" applyAlignment="1">
      <alignment horizontal="center" vertical="center"/>
    </xf>
    <xf numFmtId="38" fontId="48" fillId="2" borderId="2" xfId="2" applyFont="1" applyFill="1" applyBorder="1" applyAlignment="1">
      <alignment horizontal="center" vertical="center" wrapText="1"/>
    </xf>
    <xf numFmtId="38" fontId="48" fillId="2" borderId="22" xfId="2" applyFont="1" applyFill="1" applyBorder="1" applyAlignment="1">
      <alignment horizontal="center" vertical="center"/>
    </xf>
    <xf numFmtId="38" fontId="48" fillId="2" borderId="24" xfId="2" applyFont="1" applyFill="1" applyBorder="1" applyAlignment="1">
      <alignment horizontal="center" vertical="center"/>
    </xf>
    <xf numFmtId="38" fontId="48" fillId="2" borderId="27" xfId="2" applyFont="1" applyFill="1" applyBorder="1" applyAlignment="1">
      <alignment horizontal="center" vertical="center"/>
    </xf>
    <xf numFmtId="38" fontId="48" fillId="2" borderId="28" xfId="2" applyFont="1" applyFill="1" applyBorder="1" applyAlignment="1">
      <alignment horizontal="center" vertical="center"/>
    </xf>
    <xf numFmtId="38" fontId="48" fillId="2" borderId="36" xfId="2" applyFont="1" applyFill="1" applyBorder="1" applyAlignment="1">
      <alignment horizontal="center" vertical="center"/>
    </xf>
    <xf numFmtId="38" fontId="48" fillId="2" borderId="81" xfId="2" applyFont="1" applyFill="1" applyBorder="1" applyAlignment="1">
      <alignment horizontal="center" vertical="center"/>
    </xf>
    <xf numFmtId="38" fontId="48" fillId="2" borderId="35" xfId="2" applyFont="1" applyFill="1" applyBorder="1" applyAlignment="1">
      <alignment horizontal="center" vertical="center"/>
    </xf>
    <xf numFmtId="38" fontId="16" fillId="2" borderId="80" xfId="2" applyFont="1" applyFill="1" applyBorder="1" applyAlignment="1">
      <alignment vertical="center"/>
    </xf>
    <xf numFmtId="38" fontId="16" fillId="2" borderId="81" xfId="2" applyFont="1" applyFill="1" applyBorder="1" applyAlignment="1">
      <alignment vertical="center"/>
    </xf>
    <xf numFmtId="38" fontId="51" fillId="2" borderId="81" xfId="2" applyNumberFormat="1" applyFont="1" applyFill="1" applyBorder="1" applyAlignment="1">
      <alignment vertical="center"/>
    </xf>
    <xf numFmtId="38" fontId="51" fillId="2" borderId="82" xfId="2" applyNumberFormat="1" applyFont="1" applyFill="1" applyBorder="1" applyAlignment="1">
      <alignment vertical="center"/>
    </xf>
    <xf numFmtId="38" fontId="16" fillId="2" borderId="4" xfId="2" applyFont="1" applyFill="1" applyBorder="1" applyAlignment="1">
      <alignment vertical="center"/>
    </xf>
    <xf numFmtId="38" fontId="16" fillId="2" borderId="32" xfId="2" applyFont="1" applyFill="1" applyBorder="1" applyAlignment="1">
      <alignment vertical="center"/>
    </xf>
    <xf numFmtId="38" fontId="16" fillId="2" borderId="41" xfId="2" applyFont="1" applyFill="1" applyBorder="1" applyAlignment="1">
      <alignment vertical="center"/>
    </xf>
    <xf numFmtId="177" fontId="16" fillId="2" borderId="80" xfId="2" applyNumberFormat="1" applyFont="1" applyFill="1" applyBorder="1" applyAlignment="1">
      <alignment vertical="center"/>
    </xf>
    <xf numFmtId="177" fontId="16" fillId="2" borderId="81" xfId="2" applyNumberFormat="1" applyFont="1" applyFill="1" applyBorder="1" applyAlignment="1">
      <alignment vertical="center"/>
    </xf>
    <xf numFmtId="187" fontId="16" fillId="2" borderId="36" xfId="1" applyNumberFormat="1" applyFont="1" applyFill="1" applyBorder="1" applyAlignment="1">
      <alignment horizontal="right" vertical="center"/>
    </xf>
    <xf numFmtId="187" fontId="16" fillId="2" borderId="81" xfId="1" applyNumberFormat="1" applyFont="1" applyFill="1" applyBorder="1" applyAlignment="1">
      <alignment horizontal="right" vertical="center"/>
    </xf>
    <xf numFmtId="187" fontId="16" fillId="2" borderId="82" xfId="1" applyNumberFormat="1" applyFont="1" applyFill="1" applyBorder="1" applyAlignment="1">
      <alignment horizontal="right" vertical="center"/>
    </xf>
    <xf numFmtId="38" fontId="8" fillId="0" borderId="54" xfId="2" applyFont="1" applyFill="1" applyBorder="1" applyAlignment="1">
      <alignment horizontal="center" vertical="center"/>
    </xf>
    <xf numFmtId="38" fontId="8" fillId="0" borderId="55" xfId="2" applyFont="1" applyFill="1" applyBorder="1" applyAlignment="1">
      <alignment horizontal="center" vertical="center"/>
    </xf>
    <xf numFmtId="38" fontId="8" fillId="0" borderId="56" xfId="2" applyFont="1" applyFill="1" applyBorder="1" applyAlignment="1">
      <alignment horizontal="center" vertical="center"/>
    </xf>
    <xf numFmtId="38" fontId="45" fillId="0" borderId="11" xfId="2" applyFont="1" applyFill="1" applyBorder="1" applyAlignment="1">
      <alignment horizontal="right" vertical="center"/>
    </xf>
    <xf numFmtId="38" fontId="45" fillId="0" borderId="13" xfId="2" applyFont="1" applyFill="1" applyBorder="1" applyAlignment="1">
      <alignment horizontal="right" vertical="center"/>
    </xf>
    <xf numFmtId="38" fontId="45" fillId="0" borderId="26" xfId="2" applyFont="1" applyFill="1" applyBorder="1" applyAlignment="1">
      <alignment horizontal="right" vertical="center"/>
    </xf>
    <xf numFmtId="38" fontId="45" fillId="0" borderId="25" xfId="2" applyFont="1" applyFill="1" applyBorder="1" applyAlignment="1">
      <alignment horizontal="right" vertical="center"/>
    </xf>
    <xf numFmtId="38" fontId="4" fillId="2" borderId="13" xfId="2" applyFont="1" applyFill="1" applyBorder="1" applyAlignment="1">
      <alignment horizontal="distributed" vertical="center" indent="20"/>
    </xf>
    <xf numFmtId="38" fontId="48" fillId="0" borderId="129" xfId="2" applyFont="1" applyFill="1" applyBorder="1" applyAlignment="1">
      <alignment horizontal="center" vertical="center"/>
    </xf>
    <xf numFmtId="38" fontId="48" fillId="0" borderId="130" xfId="2" applyFont="1" applyFill="1" applyBorder="1" applyAlignment="1">
      <alignment horizontal="center" vertical="center"/>
    </xf>
    <xf numFmtId="38" fontId="48" fillId="0" borderId="23" xfId="2" applyFont="1" applyFill="1" applyBorder="1" applyAlignment="1">
      <alignment horizontal="center" vertical="center"/>
    </xf>
    <xf numFmtId="38" fontId="48" fillId="0" borderId="54" xfId="2" applyFont="1" applyFill="1" applyBorder="1" applyAlignment="1">
      <alignment horizontal="center" vertical="center"/>
    </xf>
    <xf numFmtId="38" fontId="48" fillId="0" borderId="55" xfId="2" applyFont="1" applyFill="1" applyBorder="1" applyAlignment="1">
      <alignment horizontal="center" vertical="center"/>
    </xf>
    <xf numFmtId="38" fontId="48" fillId="0" borderId="39" xfId="2" applyFont="1" applyFill="1" applyBorder="1" applyAlignment="1">
      <alignment horizontal="center" vertical="center"/>
    </xf>
    <xf numFmtId="38" fontId="48" fillId="0" borderId="51" xfId="2" applyFont="1" applyFill="1" applyBorder="1" applyAlignment="1">
      <alignment horizontal="center" vertical="center"/>
    </xf>
    <xf numFmtId="38" fontId="48" fillId="0" borderId="52" xfId="2" applyFont="1" applyFill="1" applyBorder="1" applyAlignment="1">
      <alignment horizontal="center" vertical="center"/>
    </xf>
    <xf numFmtId="38" fontId="48" fillId="0" borderId="25" xfId="2" applyFont="1" applyFill="1" applyBorder="1" applyAlignment="1">
      <alignment horizontal="center" vertical="center"/>
    </xf>
    <xf numFmtId="38" fontId="8" fillId="0" borderId="71" xfId="2" applyFont="1" applyFill="1" applyBorder="1" applyAlignment="1">
      <alignment horizontal="center" vertical="center"/>
    </xf>
    <xf numFmtId="38" fontId="8" fillId="0" borderId="76" xfId="2" applyFont="1" applyFill="1" applyBorder="1" applyAlignment="1">
      <alignment horizontal="center" vertical="center"/>
    </xf>
    <xf numFmtId="38" fontId="8" fillId="0" borderId="83" xfId="2" applyFont="1" applyFill="1" applyBorder="1" applyAlignment="1">
      <alignment horizontal="center" vertical="center"/>
    </xf>
    <xf numFmtId="38" fontId="48" fillId="0" borderId="30" xfId="2" applyFont="1" applyFill="1" applyBorder="1" applyAlignment="1">
      <alignment horizontal="center" vertical="center"/>
    </xf>
    <xf numFmtId="38" fontId="48" fillId="0" borderId="31" xfId="2" applyFont="1" applyFill="1" applyBorder="1" applyAlignment="1">
      <alignment horizontal="center" vertical="center"/>
    </xf>
    <xf numFmtId="38" fontId="48" fillId="0" borderId="38" xfId="2" applyFont="1" applyFill="1" applyBorder="1" applyAlignment="1">
      <alignment horizontal="center" vertical="center"/>
    </xf>
    <xf numFmtId="38" fontId="48" fillId="0" borderId="37" xfId="2" applyFont="1" applyFill="1" applyBorder="1" applyAlignment="1">
      <alignment horizontal="center" vertical="center"/>
    </xf>
    <xf numFmtId="38" fontId="48" fillId="0" borderId="56" xfId="2" applyFont="1" applyFill="1" applyBorder="1" applyAlignment="1">
      <alignment horizontal="center" vertical="center"/>
    </xf>
    <xf numFmtId="0" fontId="10" fillId="2" borderId="129" xfId="6" applyFont="1" applyFill="1" applyBorder="1" applyAlignment="1">
      <alignment horizontal="center" vertical="center" textRotation="255"/>
    </xf>
    <xf numFmtId="0" fontId="2" fillId="2" borderId="54" xfId="0" applyFont="1" applyFill="1" applyBorder="1" applyAlignment="1">
      <alignment horizontal="center" vertical="center" textRotation="255"/>
    </xf>
    <xf numFmtId="0" fontId="5" fillId="2" borderId="46" xfId="6" applyFont="1" applyFill="1" applyBorder="1" applyAlignment="1">
      <alignment horizontal="distributed" vertical="center" wrapText="1" indent="2"/>
    </xf>
    <xf numFmtId="0" fontId="5" fillId="2" borderId="66" xfId="6" applyFont="1" applyFill="1" applyBorder="1" applyAlignment="1">
      <alignment horizontal="distributed" vertical="center" wrapText="1" indent="2"/>
    </xf>
    <xf numFmtId="0" fontId="5" fillId="2" borderId="129" xfId="6" applyFont="1" applyFill="1" applyBorder="1" applyAlignment="1">
      <alignment horizontal="center" vertical="center" textRotation="255" wrapText="1"/>
    </xf>
    <xf numFmtId="0" fontId="5" fillId="2" borderId="54" xfId="6" applyFont="1" applyFill="1" applyBorder="1" applyAlignment="1">
      <alignment horizontal="center" vertical="center" textRotation="255" wrapText="1"/>
    </xf>
    <xf numFmtId="0" fontId="5" fillId="2" borderId="51" xfId="6" applyFont="1" applyFill="1" applyBorder="1" applyAlignment="1">
      <alignment horizontal="center" vertical="center" textRotation="255" wrapText="1"/>
    </xf>
    <xf numFmtId="0" fontId="5" fillId="2" borderId="46" xfId="6" applyFont="1" applyFill="1" applyBorder="1" applyAlignment="1">
      <alignment horizontal="distributed" vertical="center" indent="2"/>
    </xf>
    <xf numFmtId="0" fontId="5" fillId="2" borderId="66" xfId="6" applyFont="1" applyFill="1" applyBorder="1" applyAlignment="1">
      <alignment horizontal="distributed" vertical="center" indent="2"/>
    </xf>
    <xf numFmtId="38" fontId="43" fillId="2" borderId="13" xfId="2" applyFont="1" applyFill="1" applyBorder="1" applyAlignment="1">
      <alignment horizontal="distributed" vertical="center" indent="18"/>
    </xf>
    <xf numFmtId="0" fontId="5" fillId="0" borderId="2" xfId="6" applyFont="1" applyFill="1" applyBorder="1" applyAlignment="1">
      <alignment horizontal="center" vertical="center"/>
    </xf>
    <xf numFmtId="0" fontId="5" fillId="0" borderId="3" xfId="6" applyFont="1" applyFill="1" applyBorder="1" applyAlignment="1">
      <alignment horizontal="center" vertical="center"/>
    </xf>
    <xf numFmtId="0" fontId="5" fillId="0" borderId="7" xfId="6" applyFont="1" applyFill="1" applyBorder="1" applyAlignment="1">
      <alignment horizontal="center" vertical="center"/>
    </xf>
    <xf numFmtId="0" fontId="5" fillId="0" borderId="8" xfId="6" applyFont="1" applyFill="1" applyBorder="1" applyAlignment="1">
      <alignment horizontal="center" vertical="center"/>
    </xf>
    <xf numFmtId="0" fontId="5" fillId="0" borderId="11" xfId="6" applyFont="1" applyFill="1" applyBorder="1" applyAlignment="1">
      <alignment horizontal="center" vertical="center"/>
    </xf>
    <xf numFmtId="0" fontId="5" fillId="0" borderId="12" xfId="6" applyFont="1" applyFill="1" applyBorder="1" applyAlignment="1">
      <alignment horizontal="center" vertical="center"/>
    </xf>
    <xf numFmtId="0" fontId="5" fillId="0" borderId="4" xfId="6" applyFont="1" applyFill="1" applyBorder="1" applyAlignment="1" applyProtection="1">
      <alignment horizontal="center" vertical="center"/>
      <protection locked="0"/>
    </xf>
    <xf numFmtId="0" fontId="5" fillId="0" borderId="32" xfId="6" applyFont="1" applyFill="1" applyBorder="1" applyAlignment="1" applyProtection="1">
      <alignment horizontal="center" vertical="center"/>
      <protection locked="0"/>
    </xf>
    <xf numFmtId="0" fontId="5" fillId="0" borderId="5" xfId="6" applyFont="1" applyFill="1" applyBorder="1" applyAlignment="1" applyProtection="1">
      <alignment horizontal="center" vertical="center"/>
      <protection locked="0"/>
    </xf>
    <xf numFmtId="0" fontId="7" fillId="0" borderId="1" xfId="6" applyFont="1" applyFill="1" applyBorder="1" applyAlignment="1">
      <alignment horizontal="center" vertical="center" wrapText="1"/>
    </xf>
    <xf numFmtId="0" fontId="7" fillId="0" borderId="6" xfId="6" applyFont="1" applyFill="1" applyBorder="1" applyAlignment="1">
      <alignment horizontal="center" vertical="center"/>
    </xf>
    <xf numFmtId="0" fontId="10" fillId="2" borderId="129" xfId="6" applyFont="1" applyFill="1" applyBorder="1" applyAlignment="1">
      <alignment horizontal="distributed" vertical="center" textRotation="255" wrapText="1"/>
    </xf>
    <xf numFmtId="0" fontId="10" fillId="2" borderId="54" xfId="6" applyFont="1" applyFill="1" applyBorder="1" applyAlignment="1">
      <alignment horizontal="distributed" vertical="center" textRotation="255" wrapText="1"/>
    </xf>
    <xf numFmtId="0" fontId="10" fillId="2" borderId="51" xfId="6" applyFont="1" applyFill="1" applyBorder="1" applyAlignment="1">
      <alignment horizontal="distributed" vertical="center" textRotation="255" wrapText="1"/>
    </xf>
    <xf numFmtId="38" fontId="43" fillId="0" borderId="13" xfId="2" applyFont="1" applyFill="1" applyBorder="1" applyAlignment="1">
      <alignment horizontal="distributed" vertical="center" indent="12"/>
    </xf>
    <xf numFmtId="38" fontId="44" fillId="2" borderId="46" xfId="2" applyFont="1" applyFill="1" applyBorder="1" applyAlignment="1">
      <alignment horizontal="center" vertical="center"/>
    </xf>
    <xf numFmtId="38" fontId="44" fillId="2" borderId="65" xfId="2" applyFont="1" applyFill="1" applyBorder="1" applyAlignment="1">
      <alignment horizontal="center" vertical="center"/>
    </xf>
    <xf numFmtId="38" fontId="44" fillId="2" borderId="66" xfId="2" applyFont="1" applyFill="1" applyBorder="1" applyAlignment="1">
      <alignment horizontal="center" vertical="center"/>
    </xf>
    <xf numFmtId="38" fontId="44" fillId="0" borderId="22" xfId="2" applyFont="1" applyFill="1" applyBorder="1" applyAlignment="1">
      <alignment horizontal="left" vertical="center" wrapText="1"/>
    </xf>
    <xf numFmtId="38" fontId="44" fillId="0" borderId="22" xfId="2" applyFont="1" applyFill="1" applyBorder="1" applyAlignment="1">
      <alignment horizontal="left" vertical="center"/>
    </xf>
    <xf numFmtId="38" fontId="44" fillId="0" borderId="0" xfId="2" applyFont="1" applyFill="1" applyBorder="1" applyAlignment="1">
      <alignment horizontal="left" vertical="center"/>
    </xf>
    <xf numFmtId="38" fontId="44" fillId="0" borderId="0" xfId="2" applyFont="1" applyFill="1" applyAlignment="1">
      <alignment vertical="center"/>
    </xf>
    <xf numFmtId="38" fontId="44" fillId="2" borderId="129" xfId="2" applyFont="1" applyFill="1" applyBorder="1" applyAlignment="1">
      <alignment horizontal="center" vertical="center" textRotation="255" wrapText="1"/>
    </xf>
    <xf numFmtId="0" fontId="21" fillId="2" borderId="54" xfId="0" applyFont="1" applyFill="1" applyBorder="1" applyAlignment="1">
      <alignment horizontal="center" vertical="center" textRotation="255" wrapText="1"/>
    </xf>
    <xf numFmtId="0" fontId="21" fillId="2" borderId="51" xfId="0" applyFont="1" applyFill="1" applyBorder="1" applyAlignment="1">
      <alignment horizontal="center" vertical="center" textRotation="255" wrapText="1"/>
    </xf>
    <xf numFmtId="38" fontId="44" fillId="2" borderId="78" xfId="2" applyFont="1" applyFill="1" applyBorder="1" applyAlignment="1">
      <alignment vertical="center"/>
    </xf>
    <xf numFmtId="38" fontId="44" fillId="2" borderId="135" xfId="2" applyFont="1" applyFill="1" applyBorder="1" applyAlignment="1">
      <alignment vertical="center"/>
    </xf>
    <xf numFmtId="38" fontId="44" fillId="2" borderId="16" xfId="2" applyFont="1" applyFill="1" applyBorder="1" applyAlignment="1">
      <alignment vertical="center"/>
    </xf>
    <xf numFmtId="38" fontId="50" fillId="2" borderId="74" xfId="2" applyFont="1" applyFill="1" applyBorder="1" applyAlignment="1">
      <alignment vertical="center" wrapText="1"/>
    </xf>
    <xf numFmtId="38" fontId="50" fillId="2" borderId="136" xfId="2" applyFont="1" applyFill="1" applyBorder="1" applyAlignment="1">
      <alignment vertical="center"/>
    </xf>
    <xf numFmtId="38" fontId="50" fillId="2" borderId="137" xfId="2" applyFont="1" applyFill="1" applyBorder="1" applyAlignment="1">
      <alignment vertical="center"/>
    </xf>
    <xf numFmtId="38" fontId="50" fillId="2" borderId="138" xfId="2" applyFont="1" applyFill="1" applyBorder="1" applyAlignment="1">
      <alignment vertical="center"/>
    </xf>
    <xf numFmtId="38" fontId="50" fillId="2" borderId="139" xfId="2" applyFont="1" applyFill="1" applyBorder="1" applyAlignment="1">
      <alignment vertical="center"/>
    </xf>
    <xf numFmtId="38" fontId="50" fillId="2" borderId="18" xfId="2" applyFont="1" applyFill="1" applyBorder="1" applyAlignment="1">
      <alignment vertical="center"/>
    </xf>
    <xf numFmtId="38" fontId="44" fillId="2" borderId="47" xfId="2" applyFont="1" applyFill="1" applyBorder="1" applyAlignment="1">
      <alignment horizontal="center" vertical="center"/>
    </xf>
    <xf numFmtId="38" fontId="44" fillId="2" borderId="45" xfId="2" applyFont="1" applyFill="1" applyBorder="1" applyAlignment="1">
      <alignment horizontal="center" vertical="center"/>
    </xf>
    <xf numFmtId="38" fontId="44" fillId="2" borderId="63" xfId="2" applyFont="1" applyFill="1" applyBorder="1" applyAlignment="1">
      <alignment horizontal="center" vertical="center"/>
    </xf>
    <xf numFmtId="38" fontId="50" fillId="2" borderId="138" xfId="2" applyFont="1" applyFill="1" applyBorder="1" applyAlignment="1">
      <alignment horizontal="left" vertical="center" wrapText="1"/>
    </xf>
    <xf numFmtId="38" fontId="50" fillId="2" borderId="139" xfId="2" applyFont="1" applyFill="1" applyBorder="1" applyAlignment="1">
      <alignment horizontal="left" vertical="center"/>
    </xf>
    <xf numFmtId="38" fontId="50" fillId="2" borderId="18" xfId="2" applyFont="1" applyFill="1" applyBorder="1" applyAlignment="1">
      <alignment horizontal="left" vertical="center"/>
    </xf>
    <xf numFmtId="38" fontId="44" fillId="2" borderId="78" xfId="2" applyFont="1" applyFill="1" applyBorder="1" applyAlignment="1">
      <alignment horizontal="center" vertical="center"/>
    </xf>
    <xf numFmtId="38" fontId="44" fillId="2" borderId="135" xfId="2" applyFont="1" applyFill="1" applyBorder="1" applyAlignment="1">
      <alignment horizontal="center" vertical="center"/>
    </xf>
    <xf numFmtId="38" fontId="44" fillId="2" borderId="16" xfId="2" applyFont="1" applyFill="1" applyBorder="1" applyAlignment="1">
      <alignment horizontal="center" vertical="center"/>
    </xf>
    <xf numFmtId="38" fontId="44" fillId="2" borderId="138" xfId="2" applyFont="1" applyFill="1" applyBorder="1" applyAlignment="1">
      <alignment horizontal="center" vertical="center"/>
    </xf>
    <xf numFmtId="38" fontId="44" fillId="2" borderId="139" xfId="2" applyFont="1" applyFill="1" applyBorder="1" applyAlignment="1">
      <alignment horizontal="center" vertical="center"/>
    </xf>
    <xf numFmtId="38" fontId="44" fillId="2" borderId="18" xfId="2" applyFont="1" applyFill="1" applyBorder="1" applyAlignment="1">
      <alignment horizontal="center" vertical="center"/>
    </xf>
    <xf numFmtId="38" fontId="44" fillId="2" borderId="49" xfId="2" applyFont="1" applyFill="1" applyBorder="1" applyAlignment="1">
      <alignment horizontal="center" vertical="center" wrapText="1"/>
    </xf>
    <xf numFmtId="38" fontId="44" fillId="2" borderId="52" xfId="2" applyFont="1" applyFill="1" applyBorder="1" applyAlignment="1">
      <alignment horizontal="center" vertical="center" wrapText="1"/>
    </xf>
    <xf numFmtId="38" fontId="44" fillId="2" borderId="37" xfId="2" applyFont="1" applyFill="1" applyBorder="1" applyAlignment="1">
      <alignment horizontal="center" vertical="center" wrapText="1"/>
    </xf>
    <xf numFmtId="38" fontId="44" fillId="2" borderId="25" xfId="2" applyFont="1" applyFill="1" applyBorder="1" applyAlignment="1">
      <alignment horizontal="center" vertical="center" wrapText="1"/>
    </xf>
    <xf numFmtId="38" fontId="44" fillId="2" borderId="50" xfId="2" applyFont="1" applyFill="1" applyBorder="1" applyAlignment="1">
      <alignment horizontal="center" vertical="center" wrapText="1"/>
    </xf>
    <xf numFmtId="38" fontId="44" fillId="2" borderId="53" xfId="2" applyFont="1" applyFill="1" applyBorder="1" applyAlignment="1">
      <alignment horizontal="center" vertical="center" wrapText="1"/>
    </xf>
    <xf numFmtId="38" fontId="44" fillId="2" borderId="129" xfId="2" applyFont="1" applyFill="1" applyBorder="1" applyAlignment="1">
      <alignment horizontal="center" vertical="center" textRotation="255"/>
    </xf>
    <xf numFmtId="0" fontId="21" fillId="2" borderId="54" xfId="0" applyFont="1" applyFill="1" applyBorder="1" applyAlignment="1">
      <alignment horizontal="center" vertical="center" textRotation="255"/>
    </xf>
    <xf numFmtId="0" fontId="21" fillId="2" borderId="51" xfId="0" applyFont="1" applyFill="1" applyBorder="1" applyAlignment="1">
      <alignment horizontal="center" vertical="center" textRotation="255"/>
    </xf>
    <xf numFmtId="38" fontId="44" fillId="2" borderId="40" xfId="2" applyFont="1" applyFill="1" applyBorder="1" applyAlignment="1">
      <alignment horizontal="center" vertical="center"/>
    </xf>
    <xf numFmtId="38" fontId="44" fillId="2" borderId="32" xfId="2" applyFont="1" applyFill="1" applyBorder="1" applyAlignment="1">
      <alignment horizontal="center" vertical="center"/>
    </xf>
    <xf numFmtId="38" fontId="44" fillId="2" borderId="5" xfId="2" applyFont="1" applyFill="1" applyBorder="1" applyAlignment="1">
      <alignment horizontal="center" vertical="center"/>
    </xf>
    <xf numFmtId="38" fontId="44" fillId="2" borderId="42" xfId="2" applyFont="1" applyFill="1" applyBorder="1" applyAlignment="1">
      <alignment horizontal="center" vertical="center"/>
    </xf>
    <xf numFmtId="38" fontId="44" fillId="2" borderId="33" xfId="2" applyFont="1" applyFill="1" applyBorder="1" applyAlignment="1">
      <alignment horizontal="center" vertical="center"/>
    </xf>
    <xf numFmtId="38" fontId="44" fillId="2" borderId="34" xfId="2" applyFont="1" applyFill="1" applyBorder="1" applyAlignment="1">
      <alignment horizontal="center" vertical="center"/>
    </xf>
    <xf numFmtId="38" fontId="45" fillId="2" borderId="49" xfId="2" applyFont="1" applyFill="1" applyBorder="1" applyAlignment="1">
      <alignment horizontal="center" vertical="center" textRotation="255"/>
    </xf>
    <xf numFmtId="0" fontId="21" fillId="2" borderId="55" xfId="0" applyFont="1" applyFill="1" applyBorder="1" applyAlignment="1">
      <alignment horizontal="center" vertical="center" textRotation="255"/>
    </xf>
    <xf numFmtId="0" fontId="21" fillId="2" borderId="81" xfId="0" applyFont="1" applyFill="1" applyBorder="1" applyAlignment="1">
      <alignment horizontal="center" vertical="center" textRotation="255"/>
    </xf>
    <xf numFmtId="38" fontId="44" fillId="2" borderId="49" xfId="2" applyFont="1" applyFill="1" applyBorder="1" applyAlignment="1">
      <alignment horizontal="center" vertical="center" textRotation="255"/>
    </xf>
    <xf numFmtId="38" fontId="50" fillId="2" borderId="78" xfId="2" applyFont="1" applyFill="1" applyBorder="1" applyAlignment="1">
      <alignment horizontal="left" vertical="center"/>
    </xf>
    <xf numFmtId="38" fontId="50" fillId="2" borderId="135" xfId="2" applyFont="1" applyFill="1" applyBorder="1" applyAlignment="1">
      <alignment horizontal="left" vertical="center"/>
    </xf>
    <xf numFmtId="38" fontId="50" fillId="2" borderId="16" xfId="2" applyFont="1" applyFill="1" applyBorder="1" applyAlignment="1">
      <alignment horizontal="left" vertical="center"/>
    </xf>
    <xf numFmtId="38" fontId="50" fillId="2" borderId="74" xfId="2" applyFont="1" applyFill="1" applyBorder="1" applyAlignment="1">
      <alignment horizontal="left" vertical="center" wrapText="1"/>
    </xf>
    <xf numFmtId="38" fontId="50" fillId="2" borderId="136" xfId="2" applyFont="1" applyFill="1" applyBorder="1" applyAlignment="1">
      <alignment horizontal="left" vertical="center"/>
    </xf>
    <xf numFmtId="38" fontId="50" fillId="2" borderId="137" xfId="2" applyFont="1" applyFill="1" applyBorder="1" applyAlignment="1">
      <alignment horizontal="left" vertical="center"/>
    </xf>
    <xf numFmtId="38" fontId="44" fillId="0" borderId="0" xfId="2" applyFont="1" applyFill="1" applyBorder="1" applyAlignment="1">
      <alignment horizontal="left" vertical="center" wrapText="1"/>
    </xf>
    <xf numFmtId="38" fontId="44" fillId="2" borderId="22" xfId="2" applyFont="1" applyFill="1" applyBorder="1" applyAlignment="1">
      <alignment horizontal="center" vertical="center" wrapText="1"/>
    </xf>
    <xf numFmtId="38" fontId="44" fillId="2" borderId="3" xfId="2" applyFont="1" applyFill="1" applyBorder="1" applyAlignment="1">
      <alignment horizontal="center" vertical="center"/>
    </xf>
    <xf numFmtId="38" fontId="44" fillId="2" borderId="0" xfId="2" applyFont="1" applyFill="1" applyBorder="1" applyAlignment="1">
      <alignment horizontal="center" vertical="center"/>
    </xf>
    <xf numFmtId="38" fontId="44" fillId="2" borderId="8" xfId="2" applyFont="1" applyFill="1" applyBorder="1" applyAlignment="1">
      <alignment horizontal="center" vertical="center"/>
    </xf>
    <xf numFmtId="38" fontId="44" fillId="2" borderId="2" xfId="2" applyFont="1" applyFill="1" applyBorder="1" applyAlignment="1">
      <alignment horizontal="center" vertical="center"/>
    </xf>
    <xf numFmtId="38" fontId="44" fillId="2" borderId="22" xfId="2" applyFont="1" applyFill="1" applyBorder="1" applyAlignment="1">
      <alignment horizontal="center" vertical="center"/>
    </xf>
    <xf numFmtId="38" fontId="44" fillId="2" borderId="27" xfId="2" applyFont="1" applyFill="1" applyBorder="1" applyAlignment="1">
      <alignment horizontal="center" vertical="center"/>
    </xf>
    <xf numFmtId="38" fontId="44" fillId="2" borderId="28" xfId="2" applyFont="1" applyFill="1" applyBorder="1" applyAlignment="1">
      <alignment horizontal="center" vertical="center"/>
    </xf>
    <xf numFmtId="38" fontId="5" fillId="2" borderId="4" xfId="2" applyFont="1" applyFill="1" applyBorder="1" applyAlignment="1" applyProtection="1">
      <alignment horizontal="center" vertical="center"/>
      <protection locked="0"/>
    </xf>
    <xf numFmtId="38" fontId="5" fillId="2" borderId="32" xfId="2" applyFont="1" applyFill="1" applyBorder="1" applyAlignment="1" applyProtection="1">
      <alignment horizontal="center" vertical="center"/>
      <protection locked="0"/>
    </xf>
    <xf numFmtId="38" fontId="5" fillId="2" borderId="5" xfId="2" applyFont="1" applyFill="1" applyBorder="1" applyAlignment="1" applyProtection="1">
      <alignment horizontal="center" vertical="center"/>
      <protection locked="0"/>
    </xf>
    <xf numFmtId="38" fontId="44" fillId="2" borderId="7" xfId="2" applyFont="1" applyFill="1" applyBorder="1" applyAlignment="1">
      <alignment horizontal="center" vertical="center"/>
    </xf>
    <xf numFmtId="38" fontId="44" fillId="2" borderId="11" xfId="2" applyFont="1" applyFill="1" applyBorder="1" applyAlignment="1">
      <alignment horizontal="center" vertical="center"/>
    </xf>
    <xf numFmtId="38" fontId="44" fillId="2" borderId="13" xfId="2" applyFont="1" applyFill="1" applyBorder="1" applyAlignment="1">
      <alignment horizontal="center" vertical="center"/>
    </xf>
    <xf numFmtId="38" fontId="44" fillId="2" borderId="30" xfId="2" applyFont="1" applyFill="1" applyBorder="1" applyAlignment="1">
      <alignment horizontal="center" vertical="center"/>
    </xf>
    <xf numFmtId="38" fontId="44" fillId="2" borderId="31" xfId="2" applyFont="1" applyFill="1" applyBorder="1" applyAlignment="1">
      <alignment horizontal="center" vertical="center"/>
    </xf>
    <xf numFmtId="38" fontId="44" fillId="2" borderId="38" xfId="2" applyFont="1" applyFill="1" applyBorder="1" applyAlignment="1">
      <alignment horizontal="center" vertical="center"/>
    </xf>
    <xf numFmtId="38" fontId="53" fillId="2" borderId="13" xfId="2" applyFont="1" applyFill="1" applyBorder="1" applyAlignment="1">
      <alignment horizontal="distributed" vertical="center"/>
    </xf>
    <xf numFmtId="38" fontId="44" fillId="2" borderId="45" xfId="2" applyFont="1" applyFill="1" applyBorder="1" applyAlignment="1">
      <alignment horizontal="right" vertical="center"/>
    </xf>
    <xf numFmtId="38" fontId="44" fillId="2" borderId="75" xfId="2" applyFont="1" applyFill="1" applyBorder="1" applyAlignment="1">
      <alignment horizontal="right" vertical="center"/>
    </xf>
    <xf numFmtId="38" fontId="44" fillId="2" borderId="47" xfId="2" applyFont="1" applyFill="1" applyBorder="1" applyAlignment="1">
      <alignment horizontal="right" vertical="center"/>
    </xf>
    <xf numFmtId="38" fontId="5" fillId="2" borderId="84" xfId="2" applyFont="1" applyFill="1" applyBorder="1" applyAlignment="1">
      <alignment horizontal="center" vertical="center"/>
    </xf>
    <xf numFmtId="38" fontId="5" fillId="2" borderId="85" xfId="2" applyFont="1" applyFill="1" applyBorder="1" applyAlignment="1">
      <alignment horizontal="center" vertical="center"/>
    </xf>
    <xf numFmtId="38" fontId="44" fillId="2" borderId="37" xfId="2" applyFont="1" applyFill="1" applyBorder="1" applyAlignment="1">
      <alignment horizontal="center" vertical="center"/>
    </xf>
    <xf numFmtId="38" fontId="5" fillId="2" borderId="30" xfId="2" applyFont="1" applyFill="1" applyBorder="1" applyAlignment="1">
      <alignment horizontal="center" vertical="center"/>
    </xf>
    <xf numFmtId="38" fontId="5" fillId="2" borderId="38" xfId="2" applyFont="1" applyFill="1" applyBorder="1" applyAlignment="1">
      <alignment horizontal="center" vertical="center"/>
    </xf>
    <xf numFmtId="38" fontId="44" fillId="2" borderId="21" xfId="2" applyFont="1" applyFill="1" applyBorder="1" applyAlignment="1">
      <alignment horizontal="center" vertical="center"/>
    </xf>
    <xf numFmtId="38" fontId="44" fillId="3" borderId="75" xfId="2" applyFont="1" applyFill="1" applyBorder="1" applyAlignment="1">
      <alignment horizontal="right" vertical="center"/>
    </xf>
    <xf numFmtId="180" fontId="44" fillId="3" borderId="47" xfId="2" applyNumberFormat="1" applyFont="1" applyFill="1" applyBorder="1" applyAlignment="1">
      <alignment horizontal="right" vertical="center"/>
    </xf>
    <xf numFmtId="180" fontId="44" fillId="3" borderId="63" xfId="2" applyNumberFormat="1" applyFont="1" applyFill="1" applyBorder="1" applyAlignment="1">
      <alignment horizontal="right" vertical="center"/>
    </xf>
    <xf numFmtId="38" fontId="44" fillId="3" borderId="70" xfId="2" applyFont="1" applyFill="1" applyBorder="1" applyAlignment="1">
      <alignment horizontal="right" vertical="center"/>
    </xf>
    <xf numFmtId="180" fontId="44" fillId="3" borderId="20" xfId="2" applyNumberFormat="1" applyFont="1" applyFill="1" applyBorder="1" applyAlignment="1">
      <alignment horizontal="right" vertical="center"/>
    </xf>
    <xf numFmtId="38" fontId="44" fillId="2" borderId="120" xfId="2" applyFont="1" applyFill="1" applyBorder="1" applyAlignment="1">
      <alignment horizontal="right" vertical="center"/>
    </xf>
    <xf numFmtId="38" fontId="44" fillId="2" borderId="20" xfId="2" applyFont="1" applyFill="1" applyBorder="1" applyAlignment="1">
      <alignment horizontal="right" vertical="center"/>
    </xf>
    <xf numFmtId="38" fontId="44" fillId="2" borderId="63" xfId="2" applyFont="1" applyFill="1" applyBorder="1" applyAlignment="1">
      <alignment horizontal="right" vertical="center"/>
    </xf>
    <xf numFmtId="38" fontId="44" fillId="0" borderId="172" xfId="2" applyFont="1" applyFill="1" applyBorder="1" applyAlignment="1">
      <alignment horizontal="center" vertical="center"/>
    </xf>
    <xf numFmtId="38" fontId="44" fillId="0" borderId="43" xfId="2" applyFont="1" applyFill="1" applyBorder="1" applyAlignment="1">
      <alignment horizontal="center" vertical="center"/>
    </xf>
    <xf numFmtId="38" fontId="44" fillId="3" borderId="42" xfId="2" applyFont="1" applyFill="1" applyBorder="1" applyAlignment="1">
      <alignment horizontal="right" vertical="center"/>
    </xf>
    <xf numFmtId="38" fontId="44" fillId="3" borderId="34" xfId="2" applyFont="1" applyFill="1" applyBorder="1" applyAlignment="1">
      <alignment horizontal="right" vertical="center"/>
    </xf>
    <xf numFmtId="38" fontId="5" fillId="0" borderId="85" xfId="2" applyFont="1" applyFill="1" applyBorder="1" applyAlignment="1" applyProtection="1">
      <alignment horizontal="center" vertical="center" wrapText="1"/>
      <protection locked="0"/>
    </xf>
    <xf numFmtId="38" fontId="5" fillId="0" borderId="86" xfId="2" applyFont="1" applyFill="1" applyBorder="1" applyAlignment="1" applyProtection="1">
      <alignment horizontal="center" vertical="center" wrapText="1"/>
      <protection locked="0"/>
    </xf>
    <xf numFmtId="38" fontId="44" fillId="2" borderId="30" xfId="2" applyFont="1" applyFill="1" applyBorder="1" applyAlignment="1">
      <alignment horizontal="left" vertical="center" wrapText="1" shrinkToFit="1"/>
    </xf>
    <xf numFmtId="38" fontId="44" fillId="2" borderId="31" xfId="2" applyFont="1" applyFill="1" applyBorder="1" applyAlignment="1">
      <alignment horizontal="left" vertical="center" wrapText="1" shrinkToFit="1"/>
    </xf>
    <xf numFmtId="38" fontId="44" fillId="2" borderId="21" xfId="2" applyFont="1" applyFill="1" applyBorder="1" applyAlignment="1">
      <alignment horizontal="left" vertical="center" wrapText="1" shrinkToFit="1"/>
    </xf>
    <xf numFmtId="38" fontId="44" fillId="2" borderId="11" xfId="2" applyFont="1" applyFill="1" applyBorder="1" applyAlignment="1">
      <alignment horizontal="left" vertical="center" wrapText="1" shrinkToFit="1"/>
    </xf>
    <xf numFmtId="38" fontId="44" fillId="2" borderId="13" xfId="2" applyFont="1" applyFill="1" applyBorder="1" applyAlignment="1">
      <alignment horizontal="left" vertical="center" wrapText="1" shrinkToFit="1"/>
    </xf>
    <xf numFmtId="38" fontId="44" fillId="2" borderId="12" xfId="2" applyFont="1" applyFill="1" applyBorder="1" applyAlignment="1">
      <alignment horizontal="left" vertical="center" wrapText="1" shrinkToFit="1"/>
    </xf>
    <xf numFmtId="38" fontId="44" fillId="3" borderId="47" xfId="2" applyFont="1" applyFill="1" applyBorder="1" applyAlignment="1">
      <alignment horizontal="right" vertical="center"/>
    </xf>
    <xf numFmtId="38" fontId="44" fillId="3" borderId="63" xfId="2" applyFont="1" applyFill="1" applyBorder="1" applyAlignment="1">
      <alignment horizontal="right" vertical="center"/>
    </xf>
    <xf numFmtId="38" fontId="44" fillId="0" borderId="120" xfId="2" applyFont="1" applyFill="1" applyBorder="1" applyAlignment="1">
      <alignment horizontal="center" vertical="center"/>
    </xf>
    <xf numFmtId="38" fontId="44" fillId="0" borderId="20" xfId="2" applyFont="1" applyFill="1" applyBorder="1" applyAlignment="1">
      <alignment horizontal="center" vertical="center"/>
    </xf>
    <xf numFmtId="38" fontId="53" fillId="2" borderId="0" xfId="2" applyFont="1" applyFill="1" applyBorder="1" applyAlignment="1">
      <alignment horizontal="distributed" vertical="center"/>
    </xf>
    <xf numFmtId="38" fontId="56" fillId="0" borderId="13" xfId="2" applyFont="1" applyFill="1" applyBorder="1" applyAlignment="1">
      <alignment horizontal="center" vertical="center"/>
    </xf>
    <xf numFmtId="38" fontId="44" fillId="2" borderId="71" xfId="2" applyFont="1" applyFill="1" applyBorder="1" applyAlignment="1">
      <alignment horizontal="center" vertical="center"/>
    </xf>
    <xf numFmtId="38" fontId="44" fillId="2" borderId="76" xfId="2" applyFont="1" applyFill="1" applyBorder="1" applyAlignment="1">
      <alignment horizontal="center" vertical="center"/>
    </xf>
    <xf numFmtId="38" fontId="44" fillId="2" borderId="83" xfId="2" applyFont="1" applyFill="1" applyBorder="1" applyAlignment="1">
      <alignment horizontal="center" vertical="center"/>
    </xf>
    <xf numFmtId="38" fontId="44" fillId="0" borderId="71" xfId="2" applyFont="1" applyFill="1" applyBorder="1" applyAlignment="1">
      <alignment horizontal="center" vertical="center"/>
    </xf>
    <xf numFmtId="38" fontId="44" fillId="0" borderId="76" xfId="2" applyFont="1" applyFill="1" applyBorder="1" applyAlignment="1">
      <alignment horizontal="center" vertical="center"/>
    </xf>
    <xf numFmtId="38" fontId="44" fillId="3" borderId="40" xfId="2" applyFont="1" applyFill="1" applyBorder="1" applyAlignment="1">
      <alignment horizontal="right" vertical="center"/>
    </xf>
    <xf numFmtId="38" fontId="44" fillId="3" borderId="5" xfId="2" applyFont="1" applyFill="1" applyBorder="1" applyAlignment="1">
      <alignment horizontal="right" vertical="center"/>
    </xf>
    <xf numFmtId="38" fontId="5" fillId="0" borderId="41" xfId="2" applyFont="1" applyFill="1" applyBorder="1" applyAlignment="1" applyProtection="1">
      <alignment horizontal="center" vertical="center"/>
      <protection locked="0"/>
    </xf>
    <xf numFmtId="38" fontId="5" fillId="0" borderId="76" xfId="2" applyFont="1" applyFill="1" applyBorder="1" applyAlignment="1" applyProtection="1">
      <alignment horizontal="center" vertical="center"/>
      <protection locked="0"/>
    </xf>
    <xf numFmtId="38" fontId="5" fillId="0" borderId="40" xfId="2" applyFont="1" applyFill="1" applyBorder="1" applyAlignment="1" applyProtection="1">
      <alignment horizontal="center" vertical="center"/>
      <protection locked="0"/>
    </xf>
    <xf numFmtId="38" fontId="5" fillId="0" borderId="71" xfId="2" applyFont="1" applyFill="1" applyBorder="1" applyAlignment="1" applyProtection="1">
      <alignment horizontal="center" vertical="center"/>
      <protection locked="0"/>
    </xf>
    <xf numFmtId="38" fontId="5" fillId="0" borderId="83" xfId="2" applyFont="1" applyFill="1" applyBorder="1" applyAlignment="1" applyProtection="1">
      <alignment horizontal="center" vertical="center"/>
      <protection locked="0"/>
    </xf>
    <xf numFmtId="38" fontId="5" fillId="2" borderId="31" xfId="2" applyFont="1" applyFill="1" applyBorder="1" applyAlignment="1">
      <alignment horizontal="center" vertical="center"/>
    </xf>
    <xf numFmtId="38" fontId="5" fillId="2" borderId="85" xfId="2" applyFont="1" applyFill="1" applyBorder="1" applyAlignment="1">
      <alignment horizontal="center" vertical="center" wrapText="1"/>
    </xf>
    <xf numFmtId="38" fontId="44" fillId="2" borderId="85" xfId="2" applyFont="1" applyFill="1" applyBorder="1" applyAlignment="1">
      <alignment horizontal="center" vertical="center"/>
    </xf>
    <xf numFmtId="0" fontId="45" fillId="0" borderId="1" xfId="0" applyFont="1" applyFill="1" applyBorder="1" applyAlignment="1">
      <alignment horizontal="center" vertical="center"/>
    </xf>
    <xf numFmtId="0" fontId="45" fillId="0" borderId="6" xfId="0" applyFont="1" applyFill="1" applyBorder="1" applyAlignment="1">
      <alignment horizontal="center" vertical="center"/>
    </xf>
    <xf numFmtId="0" fontId="45" fillId="0" borderId="10" xfId="0" applyFont="1" applyFill="1" applyBorder="1" applyAlignment="1">
      <alignment horizontal="center" vertical="center"/>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38" fontId="49" fillId="2" borderId="13" xfId="2" applyFont="1" applyFill="1" applyBorder="1" applyAlignment="1">
      <alignment horizontal="distributed" vertical="center" indent="14"/>
    </xf>
    <xf numFmtId="0" fontId="45" fillId="2" borderId="1" xfId="0" applyFont="1" applyFill="1" applyBorder="1" applyAlignment="1">
      <alignment horizontal="center" vertical="center"/>
    </xf>
    <xf numFmtId="0" fontId="45" fillId="2" borderId="6" xfId="0" applyFont="1" applyFill="1" applyBorder="1" applyAlignment="1">
      <alignment horizontal="center" vertical="center"/>
    </xf>
    <xf numFmtId="0" fontId="45" fillId="2" borderId="10" xfId="0" applyFont="1" applyFill="1" applyBorder="1" applyAlignment="1">
      <alignment horizontal="center" vertical="center"/>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38" fontId="44" fillId="2" borderId="164" xfId="2" applyFont="1" applyFill="1" applyBorder="1" applyAlignment="1">
      <alignment horizontal="distributed" vertical="center" indent="1"/>
    </xf>
    <xf numFmtId="38" fontId="44" fillId="2" borderId="16" xfId="2" applyFont="1" applyFill="1" applyBorder="1" applyAlignment="1">
      <alignment horizontal="distributed" vertical="center" indent="1"/>
    </xf>
    <xf numFmtId="38" fontId="44" fillId="2" borderId="165" xfId="2" applyFont="1" applyFill="1" applyBorder="1" applyAlignment="1">
      <alignment horizontal="distributed" vertical="center" indent="1"/>
    </xf>
    <xf numFmtId="38" fontId="44" fillId="2" borderId="166" xfId="2" applyFont="1" applyFill="1" applyBorder="1" applyAlignment="1">
      <alignment horizontal="distributed" vertical="center" indent="1"/>
    </xf>
    <xf numFmtId="0" fontId="21" fillId="0" borderId="66" xfId="0" applyFont="1" applyBorder="1" applyAlignment="1">
      <alignment horizontal="distributed" vertical="center" indent="1"/>
    </xf>
    <xf numFmtId="38" fontId="44" fillId="2" borderId="101" xfId="2" applyFont="1" applyFill="1" applyBorder="1" applyAlignment="1">
      <alignment horizontal="distributed" vertical="center" indent="1"/>
    </xf>
    <xf numFmtId="0" fontId="21" fillId="2" borderId="102" xfId="0" applyFont="1" applyFill="1" applyBorder="1" applyAlignment="1">
      <alignment horizontal="distributed" indent="1"/>
    </xf>
    <xf numFmtId="0" fontId="21" fillId="2" borderId="11" xfId="0" applyFont="1" applyFill="1" applyBorder="1" applyAlignment="1">
      <alignment horizontal="distributed" indent="1"/>
    </xf>
    <xf numFmtId="0" fontId="21" fillId="2" borderId="12" xfId="0" applyFont="1" applyFill="1" applyBorder="1" applyAlignment="1">
      <alignment horizontal="distributed" indent="1"/>
    </xf>
    <xf numFmtId="180" fontId="52" fillId="2" borderId="97" xfId="2" applyNumberFormat="1" applyFont="1" applyFill="1" applyBorder="1" applyAlignment="1">
      <alignment horizontal="center" vertical="center"/>
    </xf>
    <xf numFmtId="180" fontId="52" fillId="2" borderId="10" xfId="2" applyNumberFormat="1" applyFont="1" applyFill="1" applyBorder="1" applyAlignment="1">
      <alignment horizontal="center" vertical="center"/>
    </xf>
    <xf numFmtId="0" fontId="44" fillId="2" borderId="11" xfId="0" applyFont="1" applyFill="1" applyBorder="1" applyAlignment="1">
      <alignment horizontal="distributed" vertical="center" indent="1"/>
    </xf>
    <xf numFmtId="0" fontId="21" fillId="0" borderId="12" xfId="0" applyFont="1" applyBorder="1" applyAlignment="1">
      <alignment horizontal="distributed" vertical="center" indent="1"/>
    </xf>
    <xf numFmtId="38" fontId="49" fillId="2" borderId="13" xfId="2" applyFont="1" applyFill="1" applyBorder="1" applyAlignment="1">
      <alignment horizontal="distributed" vertical="center" indent="12"/>
    </xf>
    <xf numFmtId="38" fontId="44" fillId="0" borderId="2" xfId="2" applyFont="1" applyFill="1" applyBorder="1" applyAlignment="1">
      <alignment horizontal="center" vertical="center"/>
    </xf>
    <xf numFmtId="38" fontId="44" fillId="0" borderId="3" xfId="2" applyFont="1" applyFill="1" applyBorder="1" applyAlignment="1">
      <alignment horizontal="center" vertical="center"/>
    </xf>
    <xf numFmtId="38" fontId="44" fillId="0" borderId="11" xfId="2" applyFont="1" applyFill="1" applyBorder="1" applyAlignment="1">
      <alignment horizontal="center" vertical="center"/>
    </xf>
    <xf numFmtId="38" fontId="44" fillId="0" borderId="12" xfId="2" applyFont="1" applyFill="1" applyBorder="1" applyAlignment="1">
      <alignment horizontal="center" vertical="center"/>
    </xf>
    <xf numFmtId="38" fontId="5" fillId="0" borderId="4" xfId="2" applyFont="1" applyFill="1" applyBorder="1" applyAlignment="1" applyProtection="1">
      <alignment horizontal="center" vertical="center"/>
      <protection locked="0"/>
    </xf>
    <xf numFmtId="38" fontId="5" fillId="0" borderId="5" xfId="2" applyFont="1" applyFill="1" applyBorder="1" applyAlignment="1" applyProtection="1">
      <alignment horizontal="center" vertical="center"/>
      <protection locked="0"/>
    </xf>
    <xf numFmtId="180" fontId="44" fillId="0" borderId="1" xfId="2" applyNumberFormat="1" applyFont="1" applyFill="1" applyBorder="1" applyAlignment="1">
      <alignment horizontal="center" vertical="center" wrapText="1"/>
    </xf>
    <xf numFmtId="180" fontId="44" fillId="0" borderId="10" xfId="2" applyNumberFormat="1" applyFont="1" applyFill="1" applyBorder="1" applyAlignment="1">
      <alignment horizontal="center" vertical="center"/>
    </xf>
    <xf numFmtId="38" fontId="44" fillId="2" borderId="2" xfId="2" applyFont="1" applyFill="1" applyBorder="1" applyAlignment="1">
      <alignment horizontal="distributed" vertical="center" indent="1"/>
    </xf>
    <xf numFmtId="0" fontId="21" fillId="2" borderId="3" xfId="0" applyFont="1" applyFill="1" applyBorder="1" applyAlignment="1">
      <alignment horizontal="distributed" indent="1"/>
    </xf>
    <xf numFmtId="0" fontId="21" fillId="2" borderId="99" xfId="0" applyFont="1" applyFill="1" applyBorder="1" applyAlignment="1">
      <alignment horizontal="distributed" indent="1"/>
    </xf>
    <xf numFmtId="0" fontId="21" fillId="2" borderId="100" xfId="0" applyFont="1" applyFill="1" applyBorder="1" applyAlignment="1">
      <alignment horizontal="distributed" indent="1"/>
    </xf>
    <xf numFmtId="180" fontId="52" fillId="2" borderId="1" xfId="1" applyNumberFormat="1" applyFont="1" applyFill="1" applyBorder="1" applyAlignment="1">
      <alignment horizontal="center" vertical="center"/>
    </xf>
    <xf numFmtId="180" fontId="52" fillId="2" borderId="93" xfId="1" applyNumberFormat="1" applyFont="1" applyFill="1" applyBorder="1" applyAlignment="1">
      <alignment horizontal="center" vertical="center"/>
    </xf>
    <xf numFmtId="38" fontId="44" fillId="2" borderId="12" xfId="2" applyFont="1" applyFill="1" applyBorder="1" applyAlignment="1">
      <alignment horizontal="center" vertical="center"/>
    </xf>
  </cellXfs>
  <cellStyles count="115">
    <cellStyle name="20% - アクセント 1 2" xfId="12"/>
    <cellStyle name="20% - アクセント 2 2" xfId="13"/>
    <cellStyle name="20% - アクセント 3 2" xfId="14"/>
    <cellStyle name="20% - アクセント 4 2" xfId="15"/>
    <cellStyle name="20% - アクセント 5 2" xfId="16"/>
    <cellStyle name="20% - アクセント 6 2" xfId="17"/>
    <cellStyle name="40% - アクセント 1 2" xfId="18"/>
    <cellStyle name="40% - アクセント 2 2" xfId="19"/>
    <cellStyle name="40% - アクセント 3 2" xfId="20"/>
    <cellStyle name="40% - アクセント 4 2" xfId="21"/>
    <cellStyle name="40% - アクセント 5 2" xfId="22"/>
    <cellStyle name="40% - アクセント 6 2" xfId="23"/>
    <cellStyle name="60% - アクセント 1 2" xfId="24"/>
    <cellStyle name="60% - アクセント 2 2" xfId="25"/>
    <cellStyle name="60% - アクセント 3 2" xfId="26"/>
    <cellStyle name="60% - アクセント 4 2" xfId="27"/>
    <cellStyle name="60% - アクセント 5 2" xfId="28"/>
    <cellStyle name="60% - アクセント 6 2" xfId="29"/>
    <cellStyle name="Excel Built-in Comma [0]" xfId="30"/>
    <cellStyle name="Excel Built-in Comma [0] 2" xfId="31"/>
    <cellStyle name="Excel Built-in Normal" xfId="32"/>
    <cellStyle name="Excel Built-in Normal 1" xfId="33"/>
    <cellStyle name="Excel Built-in Normal 2" xfId="34"/>
    <cellStyle name="Excel Built-in Normal 3" xfId="35"/>
    <cellStyle name="アクセント 1 2" xfId="36"/>
    <cellStyle name="アクセント 2 2" xfId="37"/>
    <cellStyle name="アクセント 3 2" xfId="38"/>
    <cellStyle name="アクセント 4 2" xfId="39"/>
    <cellStyle name="アクセント 5 2" xfId="40"/>
    <cellStyle name="アクセント 6 2" xfId="41"/>
    <cellStyle name="タイトル 2" xfId="42"/>
    <cellStyle name="チェック セル 2" xfId="43"/>
    <cellStyle name="どちらでもない 2" xfId="44"/>
    <cellStyle name="パーセント" xfId="1" builtinId="5"/>
    <cellStyle name="パーセント 2" xfId="8"/>
    <cellStyle name="パーセント 2 2" xfId="45"/>
    <cellStyle name="パーセント 2 3" xfId="46"/>
    <cellStyle name="パーセント 3" xfId="47"/>
    <cellStyle name="パーセント 4" xfId="48"/>
    <cellStyle name="メモ 2" xfId="49"/>
    <cellStyle name="リンク セル 2" xfId="50"/>
    <cellStyle name="悪い 2" xfId="51"/>
    <cellStyle name="計算 2" xfId="52"/>
    <cellStyle name="警告文 2" xfId="53"/>
    <cellStyle name="桁区切り" xfId="2" builtinId="6"/>
    <cellStyle name="桁区切り 2" xfId="7"/>
    <cellStyle name="桁区切り 2 2" xfId="54"/>
    <cellStyle name="桁区切り 2 2 2" xfId="55"/>
    <cellStyle name="桁区切り 2 2 3" xfId="56"/>
    <cellStyle name="桁区切り 2 3" xfId="57"/>
    <cellStyle name="桁区切り 2 4" xfId="58"/>
    <cellStyle name="桁区切り 3" xfId="11"/>
    <cellStyle name="桁区切り 3 2" xfId="59"/>
    <cellStyle name="桁区切り 3 3" xfId="60"/>
    <cellStyle name="桁区切り 4" xfId="61"/>
    <cellStyle name="桁区切り 4 2" xfId="62"/>
    <cellStyle name="桁区切り 5" xfId="63"/>
    <cellStyle name="桁区切り 5 2" xfId="64"/>
    <cellStyle name="桁区切り 6" xfId="65"/>
    <cellStyle name="桁区切り 7" xfId="66"/>
    <cellStyle name="見出し 1 2" xfId="67"/>
    <cellStyle name="見出し 2 2" xfId="68"/>
    <cellStyle name="見出し 3 2" xfId="69"/>
    <cellStyle name="見出し 4 2" xfId="70"/>
    <cellStyle name="集計 2" xfId="71"/>
    <cellStyle name="出力 2" xfId="72"/>
    <cellStyle name="説明文 2" xfId="73"/>
    <cellStyle name="通貨 2" xfId="74"/>
    <cellStyle name="入力 2" xfId="75"/>
    <cellStyle name="標準" xfId="0" builtinId="0"/>
    <cellStyle name="標準 10" xfId="76"/>
    <cellStyle name="標準 11" xfId="77"/>
    <cellStyle name="標準 12" xfId="78"/>
    <cellStyle name="標準 13" xfId="79"/>
    <cellStyle name="標準 14" xfId="80"/>
    <cellStyle name="標準 15" xfId="81"/>
    <cellStyle name="標準 16" xfId="82"/>
    <cellStyle name="標準 17" xfId="83"/>
    <cellStyle name="標準 18" xfId="84"/>
    <cellStyle name="標準 19" xfId="85"/>
    <cellStyle name="標準 2" xfId="9"/>
    <cellStyle name="標準 2 2" xfId="86"/>
    <cellStyle name="標準 2 2 2" xfId="87"/>
    <cellStyle name="標準 2 3" xfId="88"/>
    <cellStyle name="標準 20" xfId="89"/>
    <cellStyle name="標準 21" xfId="90"/>
    <cellStyle name="標準 22" xfId="91"/>
    <cellStyle name="標準 23" xfId="92"/>
    <cellStyle name="標準 24" xfId="93"/>
    <cellStyle name="標準 25" xfId="94"/>
    <cellStyle name="標準 26" xfId="95"/>
    <cellStyle name="標準 27" xfId="96"/>
    <cellStyle name="標準 28" xfId="97"/>
    <cellStyle name="標準 29" xfId="98"/>
    <cellStyle name="標準 3" xfId="10"/>
    <cellStyle name="標準 3 2" xfId="99"/>
    <cellStyle name="標準 30" xfId="100"/>
    <cellStyle name="標準 31" xfId="101"/>
    <cellStyle name="標準 32" xfId="102"/>
    <cellStyle name="標準 33" xfId="103"/>
    <cellStyle name="標準 34" xfId="104"/>
    <cellStyle name="標準 35" xfId="105"/>
    <cellStyle name="標準 36" xfId="106"/>
    <cellStyle name="標準 4" xfId="107"/>
    <cellStyle name="標準 4 2" xfId="108"/>
    <cellStyle name="標準 5" xfId="109"/>
    <cellStyle name="標準 6" xfId="110"/>
    <cellStyle name="標準 7" xfId="111"/>
    <cellStyle name="標準 8" xfId="112"/>
    <cellStyle name="標準 9" xfId="113"/>
    <cellStyle name="標準_２６年度市税歳入積算明細書（個人市民税）提出用20130116" xfId="3"/>
    <cellStyle name="標準_H11年当初調定見込" xfId="4"/>
    <cellStyle name="標準_H13年度市税1月見込" xfId="5"/>
    <cellStyle name="標準_H13年度市税当初調定積算明細書" xfId="6"/>
    <cellStyle name="良い 2" xfId="114"/>
  </cellStyles>
  <dxfs count="0"/>
  <tableStyles count="0" defaultTableStyle="TableStyleMedium2" defaultPivotStyle="PivotStyleLight16"/>
  <colors>
    <mruColors>
      <color rgb="FFFF00FF"/>
      <color rgb="FFFC70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10</xdr:row>
      <xdr:rowOff>0</xdr:rowOff>
    </xdr:from>
    <xdr:to>
      <xdr:col>4</xdr:col>
      <xdr:colOff>0</xdr:colOff>
      <xdr:row>13</xdr:row>
      <xdr:rowOff>0</xdr:rowOff>
    </xdr:to>
    <xdr:sp macro="" textlink="">
      <xdr:nvSpPr>
        <xdr:cNvPr id="2" name="Line 1"/>
        <xdr:cNvSpPr>
          <a:spLocks noChangeShapeType="1"/>
        </xdr:cNvSpPr>
      </xdr:nvSpPr>
      <xdr:spPr bwMode="auto">
        <a:xfrm>
          <a:off x="9525" y="3467100"/>
          <a:ext cx="1590675" cy="1085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10</xdr:row>
      <xdr:rowOff>0</xdr:rowOff>
    </xdr:from>
    <xdr:to>
      <xdr:col>4</xdr:col>
      <xdr:colOff>0</xdr:colOff>
      <xdr:row>13</xdr:row>
      <xdr:rowOff>0</xdr:rowOff>
    </xdr:to>
    <xdr:sp macro="" textlink="">
      <xdr:nvSpPr>
        <xdr:cNvPr id="3" name="Line 2"/>
        <xdr:cNvSpPr>
          <a:spLocks noChangeShapeType="1"/>
        </xdr:cNvSpPr>
      </xdr:nvSpPr>
      <xdr:spPr bwMode="auto">
        <a:xfrm>
          <a:off x="9525" y="3467100"/>
          <a:ext cx="1590675" cy="1085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10</xdr:row>
      <xdr:rowOff>0</xdr:rowOff>
    </xdr:from>
    <xdr:to>
      <xdr:col>4</xdr:col>
      <xdr:colOff>0</xdr:colOff>
      <xdr:row>13</xdr:row>
      <xdr:rowOff>0</xdr:rowOff>
    </xdr:to>
    <xdr:sp macro="" textlink="">
      <xdr:nvSpPr>
        <xdr:cNvPr id="4" name="Line 3"/>
        <xdr:cNvSpPr>
          <a:spLocks noChangeShapeType="1"/>
        </xdr:cNvSpPr>
      </xdr:nvSpPr>
      <xdr:spPr bwMode="auto">
        <a:xfrm>
          <a:off x="9525" y="3467100"/>
          <a:ext cx="1590675" cy="1085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10</xdr:row>
      <xdr:rowOff>0</xdr:rowOff>
    </xdr:from>
    <xdr:to>
      <xdr:col>4</xdr:col>
      <xdr:colOff>0</xdr:colOff>
      <xdr:row>13</xdr:row>
      <xdr:rowOff>0</xdr:rowOff>
    </xdr:to>
    <xdr:sp macro="" textlink="">
      <xdr:nvSpPr>
        <xdr:cNvPr id="5" name="Line 4"/>
        <xdr:cNvSpPr>
          <a:spLocks noChangeShapeType="1"/>
        </xdr:cNvSpPr>
      </xdr:nvSpPr>
      <xdr:spPr bwMode="auto">
        <a:xfrm>
          <a:off x="9525" y="3467100"/>
          <a:ext cx="1590675" cy="1085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16.131.11/staroffice/Base/Temp/SOT183863259/TEMP/TEMP/SPORTS/&#12458;&#12506;&#12510;&#12491;/&#12510;&#12473;&#12479;/&#65397;&#65421;&#65439;&#12510;&#1247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ｵﾍﾟマス1"/>
      <sheetName val="職種等リスト"/>
    </sheetNames>
    <definedNames>
      <definedName name="Module1.SAIZU"/>
    </defined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tabSelected="1" zoomScale="85" zoomScaleNormal="85" workbookViewId="0">
      <selection activeCell="E5" sqref="E5"/>
    </sheetView>
  </sheetViews>
  <sheetFormatPr defaultColWidth="10.625" defaultRowHeight="14.25"/>
  <cols>
    <col min="1" max="3" width="2.875" style="44" customWidth="1"/>
    <col min="4" max="4" width="19.625" style="44" customWidth="1"/>
    <col min="5" max="5" width="12.875" style="5" customWidth="1"/>
    <col min="6" max="6" width="8.5" style="5" customWidth="1"/>
    <col min="7" max="8" width="12.875" style="5" customWidth="1"/>
    <col min="9" max="9" width="10.75" style="44" bestFit="1" customWidth="1"/>
    <col min="10" max="10" width="12.875" style="5" customWidth="1"/>
    <col min="11" max="11" width="8.5" style="7" customWidth="1"/>
    <col min="12" max="13" width="12.875" style="5" customWidth="1"/>
    <col min="14" max="14" width="10.625" style="5" customWidth="1"/>
    <col min="15" max="16" width="8.5" style="5" customWidth="1"/>
    <col min="17" max="17" width="2.625" style="5" customWidth="1"/>
    <col min="18" max="19" width="11.625" style="5" hidden="1" customWidth="1"/>
    <col min="20" max="20" width="12.5" style="5" hidden="1" customWidth="1"/>
    <col min="21" max="22" width="10.625" style="5" hidden="1" customWidth="1"/>
    <col min="23" max="23" width="9.625" style="5" customWidth="1"/>
    <col min="24" max="25" width="8.625" style="5" customWidth="1"/>
    <col min="26" max="16384" width="10.625" style="5"/>
  </cols>
  <sheetData>
    <row r="1" spans="1:22" s="44" customFormat="1" ht="40.5" customHeight="1" thickBot="1">
      <c r="A1" s="596" t="s">
        <v>165</v>
      </c>
      <c r="B1" s="596"/>
      <c r="C1" s="596"/>
      <c r="D1" s="596"/>
      <c r="E1" s="596"/>
      <c r="F1" s="596"/>
      <c r="G1" s="596"/>
      <c r="H1" s="596"/>
      <c r="I1" s="596"/>
      <c r="J1" s="596"/>
      <c r="K1" s="596"/>
      <c r="L1" s="596"/>
      <c r="M1" s="596"/>
      <c r="N1" s="596"/>
      <c r="O1" s="51"/>
      <c r="P1" s="50" t="s">
        <v>166</v>
      </c>
    </row>
    <row r="2" spans="1:22" s="44" customFormat="1" ht="17.25" customHeight="1">
      <c r="A2" s="584" t="s">
        <v>167</v>
      </c>
      <c r="B2" s="585"/>
      <c r="C2" s="585"/>
      <c r="D2" s="586"/>
      <c r="E2" s="602" t="s">
        <v>272</v>
      </c>
      <c r="F2" s="603"/>
      <c r="G2" s="604"/>
      <c r="H2" s="605" t="s">
        <v>273</v>
      </c>
      <c r="I2" s="606"/>
      <c r="J2" s="606"/>
      <c r="K2" s="606"/>
      <c r="L2" s="606"/>
      <c r="M2" s="606"/>
      <c r="N2" s="607"/>
      <c r="O2" s="574" t="s">
        <v>41</v>
      </c>
      <c r="P2" s="575"/>
    </row>
    <row r="3" spans="1:22" s="44" customFormat="1" ht="17.25" customHeight="1">
      <c r="A3" s="587"/>
      <c r="B3" s="588"/>
      <c r="C3" s="588"/>
      <c r="D3" s="589"/>
      <c r="E3" s="45" t="s">
        <v>42</v>
      </c>
      <c r="F3" s="582" t="s">
        <v>168</v>
      </c>
      <c r="G3" s="66" t="s">
        <v>43</v>
      </c>
      <c r="H3" s="124" t="s">
        <v>44</v>
      </c>
      <c r="I3" s="597" t="s">
        <v>169</v>
      </c>
      <c r="J3" s="125" t="s">
        <v>45</v>
      </c>
      <c r="K3" s="582" t="s">
        <v>168</v>
      </c>
      <c r="L3" s="65" t="s">
        <v>46</v>
      </c>
      <c r="M3" s="65" t="s">
        <v>43</v>
      </c>
      <c r="N3" s="64" t="s">
        <v>47</v>
      </c>
      <c r="O3" s="121" t="s">
        <v>194</v>
      </c>
      <c r="P3" s="64" t="s">
        <v>90</v>
      </c>
    </row>
    <row r="4" spans="1:22" s="44" customFormat="1" ht="17.25" customHeight="1" thickBot="1">
      <c r="A4" s="590"/>
      <c r="B4" s="591"/>
      <c r="C4" s="591"/>
      <c r="D4" s="592"/>
      <c r="E4" s="46" t="s">
        <v>10</v>
      </c>
      <c r="F4" s="583"/>
      <c r="G4" s="47" t="s">
        <v>170</v>
      </c>
      <c r="H4" s="123" t="s">
        <v>48</v>
      </c>
      <c r="I4" s="598"/>
      <c r="J4" s="67" t="s">
        <v>171</v>
      </c>
      <c r="K4" s="583"/>
      <c r="L4" s="48" t="s">
        <v>172</v>
      </c>
      <c r="M4" s="48" t="s">
        <v>173</v>
      </c>
      <c r="N4" s="68" t="s">
        <v>174</v>
      </c>
      <c r="O4" s="122" t="s">
        <v>175</v>
      </c>
      <c r="P4" s="49" t="s">
        <v>176</v>
      </c>
    </row>
    <row r="5" spans="1:22" s="1" customFormat="1" ht="17.25" customHeight="1">
      <c r="A5" s="568" t="s">
        <v>177</v>
      </c>
      <c r="B5" s="569"/>
      <c r="C5" s="569"/>
      <c r="D5" s="570"/>
      <c r="E5" s="363">
        <v>80220064.436333328</v>
      </c>
      <c r="F5" s="381">
        <v>97.082637052491123</v>
      </c>
      <c r="G5" s="364">
        <v>77879000</v>
      </c>
      <c r="H5" s="397">
        <v>83564631.246000007</v>
      </c>
      <c r="I5" s="398"/>
      <c r="J5" s="363">
        <v>83564631.246000007</v>
      </c>
      <c r="K5" s="381">
        <v>97.059558321071833</v>
      </c>
      <c r="L5" s="363">
        <v>81107462</v>
      </c>
      <c r="M5" s="363">
        <v>81106000</v>
      </c>
      <c r="N5" s="399">
        <v>1462</v>
      </c>
      <c r="O5" s="400">
        <v>104.16923974465402</v>
      </c>
      <c r="P5" s="401">
        <v>104.14360739095262</v>
      </c>
      <c r="R5" s="492">
        <f>M6+M7</f>
        <v>81106000</v>
      </c>
      <c r="S5" s="5">
        <f>H5*K5/100</f>
        <v>81107461.999999985</v>
      </c>
      <c r="T5" s="488">
        <f>S5-N5</f>
        <v>81105999.999999985</v>
      </c>
      <c r="U5" s="1">
        <f>J5/E5*100</f>
        <v>104.16923974465402</v>
      </c>
      <c r="V5" s="1">
        <f>M5/G5*100</f>
        <v>104.14360739095262</v>
      </c>
    </row>
    <row r="6" spans="1:22" ht="17.25" customHeight="1">
      <c r="A6" s="69"/>
      <c r="B6" s="559" t="s">
        <v>178</v>
      </c>
      <c r="C6" s="560"/>
      <c r="D6" s="561"/>
      <c r="E6" s="365">
        <v>77968726</v>
      </c>
      <c r="F6" s="382">
        <v>99.098564211501923</v>
      </c>
      <c r="G6" s="366">
        <v>77265300</v>
      </c>
      <c r="H6" s="402">
        <v>81218028.335000008</v>
      </c>
      <c r="I6" s="403"/>
      <c r="J6" s="365">
        <v>81218028.335000008</v>
      </c>
      <c r="K6" s="404">
        <v>99.071767253582635</v>
      </c>
      <c r="L6" s="365">
        <v>80464136</v>
      </c>
      <c r="M6" s="365">
        <v>80463400</v>
      </c>
      <c r="N6" s="405">
        <v>736</v>
      </c>
      <c r="O6" s="406">
        <v>104.16744315534925</v>
      </c>
      <c r="P6" s="407">
        <v>104.13911548910053</v>
      </c>
      <c r="R6" s="493">
        <f>M13+M21+M28+M30+M32+M34+M37</f>
        <v>80463400</v>
      </c>
      <c r="S6" s="5">
        <f>H6*K6/100</f>
        <v>80464136</v>
      </c>
      <c r="T6" s="488">
        <f t="shared" ref="T6:T38" si="0">S6-N6</f>
        <v>80463400</v>
      </c>
      <c r="U6" s="1">
        <f t="shared" ref="U6:U38" si="1">J6/E6*100</f>
        <v>104.16744315534925</v>
      </c>
      <c r="V6" s="1">
        <f t="shared" ref="V6:V38" si="2">M6/G6*100</f>
        <v>104.13911548910053</v>
      </c>
    </row>
    <row r="7" spans="1:22" ht="17.25" customHeight="1" thickBot="1">
      <c r="A7" s="70"/>
      <c r="B7" s="593" t="s">
        <v>179</v>
      </c>
      <c r="C7" s="594"/>
      <c r="D7" s="595"/>
      <c r="E7" s="367">
        <v>2251338.4363333327</v>
      </c>
      <c r="F7" s="383">
        <v>27.266713440018357</v>
      </c>
      <c r="G7" s="368">
        <v>613700</v>
      </c>
      <c r="H7" s="408">
        <v>2346602.9109999994</v>
      </c>
      <c r="I7" s="367"/>
      <c r="J7" s="367">
        <v>2346602.9109999994</v>
      </c>
      <c r="K7" s="409">
        <v>27.415205060231006</v>
      </c>
      <c r="L7" s="367">
        <v>643326</v>
      </c>
      <c r="M7" s="367">
        <v>642600</v>
      </c>
      <c r="N7" s="410">
        <v>726</v>
      </c>
      <c r="O7" s="411">
        <v>104.23145952333228</v>
      </c>
      <c r="P7" s="412">
        <v>104.70914127423822</v>
      </c>
      <c r="R7" s="493">
        <f>M16+M24+M29+M31+M35+M38</f>
        <v>642600</v>
      </c>
      <c r="S7" s="5">
        <f>H7*K7/100</f>
        <v>643325.99999999988</v>
      </c>
      <c r="T7" s="488">
        <f t="shared" si="0"/>
        <v>642599.99999999988</v>
      </c>
      <c r="U7" s="1">
        <f t="shared" si="1"/>
        <v>104.23145952333228</v>
      </c>
      <c r="V7" s="1">
        <f t="shared" si="2"/>
        <v>104.70914127423822</v>
      </c>
    </row>
    <row r="8" spans="1:22" s="1" customFormat="1" ht="17.25" customHeight="1" thickTop="1">
      <c r="A8" s="608" t="s">
        <v>180</v>
      </c>
      <c r="B8" s="609"/>
      <c r="C8" s="609"/>
      <c r="D8" s="610"/>
      <c r="E8" s="369">
        <v>35741602.045999996</v>
      </c>
      <c r="F8" s="381">
        <v>95.699585474591188</v>
      </c>
      <c r="G8" s="364">
        <v>34204300</v>
      </c>
      <c r="H8" s="413">
        <v>38596586.232333332</v>
      </c>
      <c r="I8" s="414"/>
      <c r="J8" s="415">
        <v>38596586.232333332</v>
      </c>
      <c r="K8" s="416">
        <v>95.863890078972872</v>
      </c>
      <c r="L8" s="417">
        <v>37000189</v>
      </c>
      <c r="M8" s="524">
        <v>37000000</v>
      </c>
      <c r="N8" s="525">
        <v>189</v>
      </c>
      <c r="O8" s="400">
        <v>107.98784615938291</v>
      </c>
      <c r="P8" s="401">
        <v>108.17324137608428</v>
      </c>
      <c r="S8" s="5">
        <f t="shared" ref="S8:S38" si="3">H8*K8/100</f>
        <v>37000189.000000007</v>
      </c>
      <c r="T8" s="488">
        <f t="shared" si="0"/>
        <v>37000000.000000007</v>
      </c>
      <c r="U8" s="1">
        <f t="shared" si="1"/>
        <v>107.98784615938291</v>
      </c>
      <c r="V8" s="1">
        <f t="shared" si="2"/>
        <v>108.17353373698629</v>
      </c>
    </row>
    <row r="9" spans="1:22" ht="17.25" customHeight="1">
      <c r="A9" s="69"/>
      <c r="B9" s="576" t="s">
        <v>49</v>
      </c>
      <c r="C9" s="71" t="s">
        <v>50</v>
      </c>
      <c r="D9" s="75" t="s">
        <v>51</v>
      </c>
      <c r="E9" s="377">
        <v>7780226</v>
      </c>
      <c r="F9" s="384">
        <v>95.489989622409425</v>
      </c>
      <c r="G9" s="370">
        <v>7429300</v>
      </c>
      <c r="H9" s="419">
        <v>8509314</v>
      </c>
      <c r="I9" s="420"/>
      <c r="J9" s="421">
        <v>8509314</v>
      </c>
      <c r="K9" s="422">
        <v>95.489988969733631</v>
      </c>
      <c r="L9" s="371">
        <v>8125543</v>
      </c>
      <c r="M9" s="371">
        <v>8125500</v>
      </c>
      <c r="N9" s="424">
        <v>43</v>
      </c>
      <c r="O9" s="406">
        <v>109.37103883614692</v>
      </c>
      <c r="P9" s="407">
        <v>109.37100399768485</v>
      </c>
      <c r="S9" s="5">
        <f t="shared" si="3"/>
        <v>8125543</v>
      </c>
      <c r="T9" s="488">
        <f t="shared" si="0"/>
        <v>8125500</v>
      </c>
      <c r="U9" s="1">
        <f t="shared" si="1"/>
        <v>109.37103883614692</v>
      </c>
      <c r="V9" s="1">
        <f t="shared" si="2"/>
        <v>109.37100399768485</v>
      </c>
    </row>
    <row r="10" spans="1:22" ht="17.25" customHeight="1">
      <c r="A10" s="69"/>
      <c r="B10" s="577"/>
      <c r="C10" s="72"/>
      <c r="D10" s="76" t="s">
        <v>52</v>
      </c>
      <c r="E10" s="377">
        <v>23851163</v>
      </c>
      <c r="F10" s="384">
        <v>99.779993956688813</v>
      </c>
      <c r="G10" s="370">
        <v>23798600</v>
      </c>
      <c r="H10" s="425">
        <v>25115582.335000001</v>
      </c>
      <c r="I10" s="420"/>
      <c r="J10" s="421">
        <v>25115582.335000001</v>
      </c>
      <c r="K10" s="422">
        <v>99.769998026605577</v>
      </c>
      <c r="L10" s="371">
        <v>25057816</v>
      </c>
      <c r="M10" s="371">
        <v>25057800</v>
      </c>
      <c r="N10" s="424">
        <v>16</v>
      </c>
      <c r="O10" s="406">
        <v>105.30129006707136</v>
      </c>
      <c r="P10" s="407">
        <v>105.29106754178817</v>
      </c>
      <c r="S10" s="5">
        <f t="shared" si="3"/>
        <v>25057816</v>
      </c>
      <c r="T10" s="488">
        <f t="shared" si="0"/>
        <v>25057800</v>
      </c>
      <c r="U10" s="1">
        <f t="shared" si="1"/>
        <v>105.30129006707136</v>
      </c>
      <c r="V10" s="1">
        <f t="shared" si="2"/>
        <v>105.29106754178817</v>
      </c>
    </row>
    <row r="11" spans="1:22" ht="17.25" customHeight="1">
      <c r="A11" s="69"/>
      <c r="B11" s="577"/>
      <c r="C11" s="73" t="s">
        <v>53</v>
      </c>
      <c r="D11" s="76" t="s">
        <v>181</v>
      </c>
      <c r="E11" s="365">
        <v>31631389</v>
      </c>
      <c r="F11" s="384">
        <v>98.724801493857896</v>
      </c>
      <c r="G11" s="366">
        <v>31227900</v>
      </c>
      <c r="H11" s="426">
        <v>33624896.335000001</v>
      </c>
      <c r="I11" s="403"/>
      <c r="J11" s="427">
        <v>33624896.335000001</v>
      </c>
      <c r="K11" s="422">
        <v>98.686873765792384</v>
      </c>
      <c r="L11" s="423">
        <v>33183359</v>
      </c>
      <c r="M11" s="423">
        <v>33183300</v>
      </c>
      <c r="N11" s="428">
        <v>59</v>
      </c>
      <c r="O11" s="406">
        <v>106.30230729039437</v>
      </c>
      <c r="P11" s="407">
        <v>106.26170828009569</v>
      </c>
      <c r="S11" s="5">
        <f t="shared" si="3"/>
        <v>33183359</v>
      </c>
      <c r="T11" s="488">
        <f t="shared" si="0"/>
        <v>33183300</v>
      </c>
      <c r="U11" s="1">
        <f t="shared" si="1"/>
        <v>106.30230729039437</v>
      </c>
      <c r="V11" s="1">
        <f t="shared" si="2"/>
        <v>106.26170828009569</v>
      </c>
    </row>
    <row r="12" spans="1:22" ht="17.25" customHeight="1">
      <c r="A12" s="69"/>
      <c r="B12" s="577"/>
      <c r="C12" s="559" t="s">
        <v>182</v>
      </c>
      <c r="D12" s="561"/>
      <c r="E12" s="377">
        <v>2611254</v>
      </c>
      <c r="F12" s="384">
        <v>99.44999605553501</v>
      </c>
      <c r="G12" s="371">
        <v>2596800</v>
      </c>
      <c r="H12" s="425">
        <v>3447006</v>
      </c>
      <c r="I12" s="420"/>
      <c r="J12" s="421">
        <v>3447006</v>
      </c>
      <c r="K12" s="422">
        <v>99.479983498723229</v>
      </c>
      <c r="L12" s="371">
        <v>3429081</v>
      </c>
      <c r="M12" s="371">
        <v>3429000</v>
      </c>
      <c r="N12" s="424">
        <v>81</v>
      </c>
      <c r="O12" s="406">
        <v>132.00577193945898</v>
      </c>
      <c r="P12" s="407">
        <v>132.047134935305</v>
      </c>
      <c r="S12" s="5">
        <f t="shared" si="3"/>
        <v>3429080.9999999995</v>
      </c>
      <c r="T12" s="488">
        <f t="shared" si="0"/>
        <v>3428999.9999999995</v>
      </c>
      <c r="U12" s="1">
        <f t="shared" si="1"/>
        <v>132.00577193945898</v>
      </c>
      <c r="V12" s="1">
        <f t="shared" si="2"/>
        <v>132.047134935305</v>
      </c>
    </row>
    <row r="13" spans="1:22" ht="17.25" customHeight="1">
      <c r="A13" s="69"/>
      <c r="B13" s="578"/>
      <c r="C13" s="559" t="s">
        <v>183</v>
      </c>
      <c r="D13" s="561"/>
      <c r="E13" s="365">
        <v>34242643</v>
      </c>
      <c r="F13" s="384">
        <v>98.780102926050418</v>
      </c>
      <c r="G13" s="366">
        <v>33824700</v>
      </c>
      <c r="H13" s="426">
        <v>37071902.335000001</v>
      </c>
      <c r="I13" s="429"/>
      <c r="J13" s="427">
        <v>37071902.335000001</v>
      </c>
      <c r="K13" s="422">
        <v>98.760618403533556</v>
      </c>
      <c r="L13" s="423">
        <v>36612440</v>
      </c>
      <c r="M13" s="423">
        <v>36612300</v>
      </c>
      <c r="N13" s="428">
        <v>140</v>
      </c>
      <c r="O13" s="406">
        <v>108.26238598171291</v>
      </c>
      <c r="P13" s="407">
        <v>108.24131477884504</v>
      </c>
      <c r="S13" s="5">
        <f t="shared" si="3"/>
        <v>36612439.999999993</v>
      </c>
      <c r="T13" s="488">
        <f t="shared" si="0"/>
        <v>36612299.999999993</v>
      </c>
      <c r="U13" s="1">
        <f t="shared" si="1"/>
        <v>108.26238598171291</v>
      </c>
      <c r="V13" s="1">
        <f t="shared" si="2"/>
        <v>108.24131477884504</v>
      </c>
    </row>
    <row r="14" spans="1:22" ht="17.25" customHeight="1">
      <c r="A14" s="69"/>
      <c r="B14" s="579" t="s">
        <v>184</v>
      </c>
      <c r="C14" s="559" t="s">
        <v>185</v>
      </c>
      <c r="D14" s="561"/>
      <c r="E14" s="372">
        <v>1427097.3633333333</v>
      </c>
      <c r="F14" s="384">
        <v>25.5216644188367</v>
      </c>
      <c r="G14" s="370">
        <v>364200</v>
      </c>
      <c r="H14" s="425">
        <v>1443745.2146666667</v>
      </c>
      <c r="I14" s="420"/>
      <c r="J14" s="421">
        <v>1443745.2146666667</v>
      </c>
      <c r="K14" s="422">
        <v>25.811063906177996</v>
      </c>
      <c r="L14" s="371">
        <v>372646</v>
      </c>
      <c r="M14" s="371">
        <v>372600</v>
      </c>
      <c r="N14" s="424">
        <v>46</v>
      </c>
      <c r="O14" s="406">
        <v>101.16655329629707</v>
      </c>
      <c r="P14" s="407">
        <v>102.30642504118617</v>
      </c>
      <c r="S14" s="5">
        <f t="shared" si="3"/>
        <v>372646</v>
      </c>
      <c r="T14" s="488">
        <f t="shared" si="0"/>
        <v>372600</v>
      </c>
      <c r="U14" s="1">
        <f t="shared" si="1"/>
        <v>101.16655329629707</v>
      </c>
      <c r="V14" s="1">
        <f t="shared" si="2"/>
        <v>102.30642504118617</v>
      </c>
    </row>
    <row r="15" spans="1:22" ht="17.25" customHeight="1">
      <c r="A15" s="69"/>
      <c r="B15" s="580"/>
      <c r="C15" s="559" t="s">
        <v>182</v>
      </c>
      <c r="D15" s="561"/>
      <c r="E15" s="372">
        <v>71861.68266666666</v>
      </c>
      <c r="F15" s="384">
        <v>21.47</v>
      </c>
      <c r="G15" s="370">
        <v>15400</v>
      </c>
      <c r="H15" s="425">
        <v>80938.68266666666</v>
      </c>
      <c r="I15" s="420"/>
      <c r="J15" s="421">
        <v>80938.68266666666</v>
      </c>
      <c r="K15" s="422">
        <v>18.66</v>
      </c>
      <c r="L15" s="371">
        <v>15103</v>
      </c>
      <c r="M15" s="526">
        <v>15100</v>
      </c>
      <c r="N15" s="527">
        <v>3</v>
      </c>
      <c r="O15" s="406">
        <v>112.63120993437357</v>
      </c>
      <c r="P15" s="530">
        <v>98.05194805194806</v>
      </c>
      <c r="S15" s="5">
        <f t="shared" si="3"/>
        <v>15103.158185599998</v>
      </c>
      <c r="T15" s="488">
        <f t="shared" si="0"/>
        <v>15100.158185599998</v>
      </c>
      <c r="U15" s="1">
        <f t="shared" si="1"/>
        <v>112.63120993437357</v>
      </c>
      <c r="V15" s="1">
        <f t="shared" si="2"/>
        <v>98.05194805194806</v>
      </c>
    </row>
    <row r="16" spans="1:22" ht="17.25" customHeight="1" thickBot="1">
      <c r="A16" s="74"/>
      <c r="B16" s="581"/>
      <c r="C16" s="562" t="s">
        <v>4</v>
      </c>
      <c r="D16" s="564"/>
      <c r="E16" s="373">
        <v>1498959.0459999999</v>
      </c>
      <c r="F16" s="385">
        <v>25.327376422531028</v>
      </c>
      <c r="G16" s="374">
        <v>379600</v>
      </c>
      <c r="H16" s="430">
        <v>1524683.8973333333</v>
      </c>
      <c r="I16" s="431"/>
      <c r="J16" s="431">
        <v>1524683.8973333333</v>
      </c>
      <c r="K16" s="432">
        <v>25.431435373468009</v>
      </c>
      <c r="L16" s="433">
        <v>387749</v>
      </c>
      <c r="M16" s="528">
        <v>387700</v>
      </c>
      <c r="N16" s="529">
        <v>49</v>
      </c>
      <c r="O16" s="434">
        <v>101.71618106591909</v>
      </c>
      <c r="P16" s="435">
        <v>102.10748155953635</v>
      </c>
      <c r="S16" s="5">
        <f t="shared" si="3"/>
        <v>387749</v>
      </c>
      <c r="T16" s="488">
        <f t="shared" si="0"/>
        <v>387700</v>
      </c>
      <c r="U16" s="1">
        <f t="shared" si="1"/>
        <v>101.71618106591909</v>
      </c>
      <c r="V16" s="1">
        <f t="shared" si="2"/>
        <v>102.13382507903054</v>
      </c>
    </row>
    <row r="17" spans="1:22" s="1" customFormat="1" ht="17.25" customHeight="1">
      <c r="A17" s="568" t="s">
        <v>186</v>
      </c>
      <c r="B17" s="569"/>
      <c r="C17" s="569"/>
      <c r="D17" s="570"/>
      <c r="E17" s="369">
        <v>32876263.219333332</v>
      </c>
      <c r="F17" s="386">
        <v>98.146668265586158</v>
      </c>
      <c r="G17" s="364">
        <v>32266790</v>
      </c>
      <c r="H17" s="436">
        <v>33263143.59</v>
      </c>
      <c r="I17" s="437"/>
      <c r="J17" s="437">
        <v>33263143.59</v>
      </c>
      <c r="K17" s="438">
        <v>98.009203224559087</v>
      </c>
      <c r="L17" s="417">
        <v>32600942</v>
      </c>
      <c r="M17" s="524">
        <v>32600600</v>
      </c>
      <c r="N17" s="525">
        <v>342</v>
      </c>
      <c r="O17" s="400">
        <v>101.17677720270581</v>
      </c>
      <c r="P17" s="401">
        <v>101.0348410858347</v>
      </c>
      <c r="S17" s="5">
        <f t="shared" si="3"/>
        <v>32600942</v>
      </c>
      <c r="T17" s="488">
        <f t="shared" si="0"/>
        <v>32600600</v>
      </c>
      <c r="U17" s="1">
        <f t="shared" si="1"/>
        <v>101.17677720270581</v>
      </c>
      <c r="V17" s="1">
        <f t="shared" si="2"/>
        <v>101.03453116966392</v>
      </c>
    </row>
    <row r="18" spans="1:22" ht="17.25" customHeight="1">
      <c r="A18" s="69"/>
      <c r="B18" s="571" t="s">
        <v>54</v>
      </c>
      <c r="C18" s="559" t="s">
        <v>187</v>
      </c>
      <c r="D18" s="561"/>
      <c r="E18" s="377">
        <v>27780275</v>
      </c>
      <c r="F18" s="384">
        <v>99.23</v>
      </c>
      <c r="G18" s="370">
        <v>27566300</v>
      </c>
      <c r="H18" s="425">
        <v>28080108</v>
      </c>
      <c r="I18" s="420"/>
      <c r="J18" s="421">
        <v>28080108</v>
      </c>
      <c r="K18" s="422">
        <v>99.229995839047348</v>
      </c>
      <c r="L18" s="371">
        <v>27863890</v>
      </c>
      <c r="M18" s="371">
        <v>27863800</v>
      </c>
      <c r="N18" s="439">
        <v>90</v>
      </c>
      <c r="O18" s="406">
        <v>101.0793017707708</v>
      </c>
      <c r="P18" s="407">
        <v>101.07921628945489</v>
      </c>
      <c r="S18" s="5">
        <f t="shared" si="3"/>
        <v>27863890</v>
      </c>
      <c r="T18" s="488">
        <f t="shared" si="0"/>
        <v>27863800</v>
      </c>
      <c r="U18" s="1">
        <f t="shared" si="1"/>
        <v>101.0793017707708</v>
      </c>
      <c r="V18" s="1">
        <f t="shared" si="2"/>
        <v>101.07921628945489</v>
      </c>
    </row>
    <row r="19" spans="1:22" ht="17.25" customHeight="1">
      <c r="A19" s="69"/>
      <c r="B19" s="572"/>
      <c r="C19" s="559" t="s">
        <v>188</v>
      </c>
      <c r="D19" s="561"/>
      <c r="E19" s="377">
        <v>4425146</v>
      </c>
      <c r="F19" s="384">
        <v>99.81</v>
      </c>
      <c r="G19" s="370">
        <v>4416700</v>
      </c>
      <c r="H19" s="425">
        <v>4427868</v>
      </c>
      <c r="I19" s="420"/>
      <c r="J19" s="421">
        <v>4427868</v>
      </c>
      <c r="K19" s="422">
        <v>99.67</v>
      </c>
      <c r="L19" s="371">
        <v>4413256</v>
      </c>
      <c r="M19" s="371">
        <v>4413200</v>
      </c>
      <c r="N19" s="439">
        <v>56</v>
      </c>
      <c r="O19" s="406">
        <v>100.06151209474218</v>
      </c>
      <c r="P19" s="407">
        <v>99.920755315054222</v>
      </c>
      <c r="S19" s="490">
        <f t="shared" si="3"/>
        <v>4413256.0356000001</v>
      </c>
      <c r="T19" s="488">
        <f t="shared" si="0"/>
        <v>4413200.0356000001</v>
      </c>
      <c r="U19" s="1">
        <f t="shared" si="1"/>
        <v>100.06151209474218</v>
      </c>
      <c r="V19" s="1">
        <f t="shared" si="2"/>
        <v>99.920755315054222</v>
      </c>
    </row>
    <row r="20" spans="1:22" ht="17.25" customHeight="1">
      <c r="A20" s="69"/>
      <c r="B20" s="572"/>
      <c r="C20" s="559" t="s">
        <v>189</v>
      </c>
      <c r="D20" s="561"/>
      <c r="E20" s="377">
        <v>99055</v>
      </c>
      <c r="F20" s="384">
        <v>100</v>
      </c>
      <c r="G20" s="370">
        <v>99000</v>
      </c>
      <c r="H20" s="425">
        <v>120896</v>
      </c>
      <c r="I20" s="420"/>
      <c r="J20" s="421">
        <v>120896</v>
      </c>
      <c r="K20" s="422">
        <v>100</v>
      </c>
      <c r="L20" s="371">
        <v>120896</v>
      </c>
      <c r="M20" s="371">
        <v>120800</v>
      </c>
      <c r="N20" s="371">
        <v>96</v>
      </c>
      <c r="O20" s="406">
        <v>122.04936651355307</v>
      </c>
      <c r="P20" s="407">
        <v>122.02020202020203</v>
      </c>
      <c r="S20" s="5">
        <f t="shared" si="3"/>
        <v>120896</v>
      </c>
      <c r="T20" s="488">
        <f t="shared" si="0"/>
        <v>120800</v>
      </c>
      <c r="U20" s="1">
        <f t="shared" si="1"/>
        <v>122.04936651355307</v>
      </c>
      <c r="V20" s="1">
        <f t="shared" si="2"/>
        <v>122.02020202020203</v>
      </c>
    </row>
    <row r="21" spans="1:22" ht="17.25" customHeight="1">
      <c r="A21" s="69"/>
      <c r="B21" s="573"/>
      <c r="C21" s="559" t="s">
        <v>183</v>
      </c>
      <c r="D21" s="561"/>
      <c r="E21" s="365">
        <v>32304476</v>
      </c>
      <c r="F21" s="387">
        <v>99.311807441173173</v>
      </c>
      <c r="G21" s="366">
        <v>32082000</v>
      </c>
      <c r="H21" s="426">
        <v>32628872</v>
      </c>
      <c r="I21" s="427"/>
      <c r="J21" s="427">
        <v>32628872</v>
      </c>
      <c r="K21" s="440">
        <v>99.292559056286095</v>
      </c>
      <c r="L21" s="423">
        <v>32398042</v>
      </c>
      <c r="M21" s="423">
        <v>32397800</v>
      </c>
      <c r="N21" s="423">
        <v>242</v>
      </c>
      <c r="O21" s="406">
        <v>101.00418282593408</v>
      </c>
      <c r="P21" s="407">
        <v>100.98435259647154</v>
      </c>
      <c r="S21" s="5">
        <f t="shared" si="3"/>
        <v>32398042</v>
      </c>
      <c r="T21" s="488">
        <f t="shared" si="0"/>
        <v>32397800</v>
      </c>
      <c r="U21" s="1">
        <f t="shared" si="1"/>
        <v>101.00418282593408</v>
      </c>
      <c r="V21" s="1">
        <f t="shared" si="2"/>
        <v>100.98435259647154</v>
      </c>
    </row>
    <row r="22" spans="1:22" ht="17.25" customHeight="1">
      <c r="A22" s="69"/>
      <c r="B22" s="579" t="s">
        <v>184</v>
      </c>
      <c r="C22" s="559" t="s">
        <v>187</v>
      </c>
      <c r="D22" s="561"/>
      <c r="E22" s="377">
        <v>542842.34199999995</v>
      </c>
      <c r="F22" s="384">
        <v>32.81</v>
      </c>
      <c r="G22" s="370">
        <v>178100</v>
      </c>
      <c r="H22" s="425">
        <v>588103.01266666665</v>
      </c>
      <c r="I22" s="420"/>
      <c r="J22" s="421">
        <v>588103.01266666665</v>
      </c>
      <c r="K22" s="384">
        <v>32.81</v>
      </c>
      <c r="L22" s="371">
        <v>192956</v>
      </c>
      <c r="M22" s="526">
        <v>192900</v>
      </c>
      <c r="N22" s="531">
        <v>56</v>
      </c>
      <c r="O22" s="406">
        <v>108.33771929063461</v>
      </c>
      <c r="P22" s="407">
        <v>108.34138124649073</v>
      </c>
      <c r="S22" s="489">
        <f t="shared" si="3"/>
        <v>192956.59845593333</v>
      </c>
      <c r="T22" s="488">
        <f t="shared" si="0"/>
        <v>192900.59845593333</v>
      </c>
      <c r="U22" s="1">
        <f t="shared" si="1"/>
        <v>108.33771929063461</v>
      </c>
      <c r="V22" s="1">
        <f t="shared" si="2"/>
        <v>108.30993823694554</v>
      </c>
    </row>
    <row r="23" spans="1:22" ht="17.25" customHeight="1">
      <c r="A23" s="69"/>
      <c r="B23" s="580"/>
      <c r="C23" s="559" t="s">
        <v>188</v>
      </c>
      <c r="D23" s="561"/>
      <c r="E23" s="372">
        <v>28944.877333333334</v>
      </c>
      <c r="F23" s="384">
        <v>23.12</v>
      </c>
      <c r="G23" s="370">
        <v>6690</v>
      </c>
      <c r="H23" s="441">
        <v>46168.577333333335</v>
      </c>
      <c r="I23" s="442"/>
      <c r="J23" s="443">
        <v>46168.577333333335</v>
      </c>
      <c r="K23" s="422">
        <v>21.54</v>
      </c>
      <c r="L23" s="444">
        <v>9944</v>
      </c>
      <c r="M23" s="526">
        <v>9900</v>
      </c>
      <c r="N23" s="532">
        <v>44</v>
      </c>
      <c r="O23" s="445">
        <v>159.50517530839539</v>
      </c>
      <c r="P23" s="530">
        <f t="shared" ref="P23:P24" si="4">(M23/G23)*100</f>
        <v>147.98206278026908</v>
      </c>
      <c r="S23" s="5">
        <f t="shared" si="3"/>
        <v>9944.7115575999997</v>
      </c>
      <c r="T23" s="488">
        <f t="shared" si="0"/>
        <v>9900.7115575999997</v>
      </c>
      <c r="U23" s="1">
        <f t="shared" si="1"/>
        <v>159.50517530839539</v>
      </c>
      <c r="V23" s="1">
        <f t="shared" si="2"/>
        <v>147.98206278026908</v>
      </c>
    </row>
    <row r="24" spans="1:22" ht="17.25" customHeight="1" thickBot="1">
      <c r="A24" s="74"/>
      <c r="B24" s="581"/>
      <c r="C24" s="562" t="s">
        <v>183</v>
      </c>
      <c r="D24" s="564"/>
      <c r="E24" s="373">
        <v>571787.21933333331</v>
      </c>
      <c r="F24" s="385">
        <v>32.319365272882884</v>
      </c>
      <c r="G24" s="375">
        <v>184790</v>
      </c>
      <c r="H24" s="430">
        <v>634271.59</v>
      </c>
      <c r="I24" s="446"/>
      <c r="J24" s="447">
        <v>634271.59</v>
      </c>
      <c r="K24" s="448">
        <v>31.989451080411786</v>
      </c>
      <c r="L24" s="447">
        <v>202900</v>
      </c>
      <c r="M24" s="533">
        <v>202800</v>
      </c>
      <c r="N24" s="534">
        <v>100</v>
      </c>
      <c r="O24" s="434">
        <v>110.9279061430438</v>
      </c>
      <c r="P24" s="535">
        <f t="shared" si="4"/>
        <v>109.74619838735862</v>
      </c>
      <c r="S24" s="5">
        <f t="shared" si="3"/>
        <v>202900</v>
      </c>
      <c r="T24" s="488">
        <f t="shared" si="0"/>
        <v>202800</v>
      </c>
      <c r="U24" s="1">
        <f t="shared" si="1"/>
        <v>110.9279061430438</v>
      </c>
      <c r="V24" s="1">
        <f t="shared" si="2"/>
        <v>109.74619838735862</v>
      </c>
    </row>
    <row r="25" spans="1:22" s="1" customFormat="1" ht="17.25" customHeight="1">
      <c r="A25" s="568" t="s">
        <v>190</v>
      </c>
      <c r="B25" s="569"/>
      <c r="C25" s="569"/>
      <c r="D25" s="570"/>
      <c r="E25" s="369">
        <v>608480.84533333336</v>
      </c>
      <c r="F25" s="388">
        <v>90.774591219452105</v>
      </c>
      <c r="G25" s="364">
        <v>552250</v>
      </c>
      <c r="H25" s="436">
        <v>625151.13500000001</v>
      </c>
      <c r="I25" s="437"/>
      <c r="J25" s="437">
        <v>625151.13500000001</v>
      </c>
      <c r="K25" s="449">
        <v>90.409017652987217</v>
      </c>
      <c r="L25" s="417">
        <v>565193</v>
      </c>
      <c r="M25" s="417">
        <v>565000</v>
      </c>
      <c r="N25" s="418">
        <v>193</v>
      </c>
      <c r="O25" s="400">
        <v>102.73965726193639</v>
      </c>
      <c r="P25" s="401">
        <v>102.30873698506112</v>
      </c>
      <c r="S25" s="5">
        <f t="shared" si="3"/>
        <v>565192.99999999988</v>
      </c>
      <c r="T25" s="488">
        <f t="shared" si="0"/>
        <v>564999.99999999988</v>
      </c>
      <c r="U25" s="1">
        <f t="shared" si="1"/>
        <v>102.73965726193639</v>
      </c>
      <c r="V25" s="1">
        <f t="shared" si="2"/>
        <v>102.30873698506112</v>
      </c>
    </row>
    <row r="26" spans="1:22" ht="17.25" customHeight="1">
      <c r="A26" s="69"/>
      <c r="B26" s="611" t="s">
        <v>191</v>
      </c>
      <c r="C26" s="559" t="s">
        <v>164</v>
      </c>
      <c r="D26" s="561"/>
      <c r="E26" s="389">
        <v>31460</v>
      </c>
      <c r="F26" s="390">
        <v>100</v>
      </c>
      <c r="G26" s="376">
        <v>31400</v>
      </c>
      <c r="H26" s="425">
        <v>33071</v>
      </c>
      <c r="I26" s="450"/>
      <c r="J26" s="371">
        <v>33071</v>
      </c>
      <c r="K26" s="451">
        <v>100</v>
      </c>
      <c r="L26" s="371">
        <v>33071</v>
      </c>
      <c r="M26" s="371">
        <v>33000</v>
      </c>
      <c r="N26" s="452">
        <v>71</v>
      </c>
      <c r="O26" s="453">
        <v>105.1207883026065</v>
      </c>
      <c r="P26" s="454">
        <v>105.09554140127389</v>
      </c>
      <c r="S26" s="5">
        <f t="shared" si="3"/>
        <v>33071</v>
      </c>
      <c r="T26" s="488">
        <f t="shared" si="0"/>
        <v>33000</v>
      </c>
      <c r="U26" s="1">
        <f t="shared" si="1"/>
        <v>105.1207883026065</v>
      </c>
      <c r="V26" s="1">
        <f t="shared" si="2"/>
        <v>105.09554140127389</v>
      </c>
    </row>
    <row r="27" spans="1:22" ht="17.25" customHeight="1">
      <c r="A27" s="69"/>
      <c r="B27" s="612"/>
      <c r="C27" s="559" t="s">
        <v>205</v>
      </c>
      <c r="D27" s="561"/>
      <c r="E27" s="377">
        <v>527222</v>
      </c>
      <c r="F27" s="384">
        <v>96.93</v>
      </c>
      <c r="G27" s="370">
        <v>511000</v>
      </c>
      <c r="H27" s="425">
        <v>538392</v>
      </c>
      <c r="I27" s="455"/>
      <c r="J27" s="456">
        <v>538392</v>
      </c>
      <c r="K27" s="457">
        <v>96.93</v>
      </c>
      <c r="L27" s="456">
        <v>521863</v>
      </c>
      <c r="M27" s="456">
        <v>521800</v>
      </c>
      <c r="N27" s="458">
        <v>63</v>
      </c>
      <c r="O27" s="406">
        <v>102.11865210480595</v>
      </c>
      <c r="P27" s="407">
        <v>102.11350293542074</v>
      </c>
      <c r="S27" s="5">
        <f t="shared" si="3"/>
        <v>521863.36560000002</v>
      </c>
      <c r="T27" s="488">
        <f t="shared" si="0"/>
        <v>521800.36560000002</v>
      </c>
      <c r="U27" s="1">
        <f t="shared" si="1"/>
        <v>102.11865210480595</v>
      </c>
      <c r="V27" s="1">
        <f t="shared" si="2"/>
        <v>102.11350293542074</v>
      </c>
    </row>
    <row r="28" spans="1:22" ht="17.25" customHeight="1">
      <c r="A28" s="69"/>
      <c r="B28" s="613"/>
      <c r="C28" s="559" t="s">
        <v>192</v>
      </c>
      <c r="D28" s="561"/>
      <c r="E28" s="377">
        <v>558682</v>
      </c>
      <c r="F28" s="384">
        <v>97.102824146831296</v>
      </c>
      <c r="G28" s="370">
        <v>542400</v>
      </c>
      <c r="H28" s="459">
        <v>571463</v>
      </c>
      <c r="I28" s="455"/>
      <c r="J28" s="456">
        <v>571463</v>
      </c>
      <c r="K28" s="457">
        <v>97.107599267144153</v>
      </c>
      <c r="L28" s="456">
        <v>554934</v>
      </c>
      <c r="M28" s="456">
        <v>554800</v>
      </c>
      <c r="N28" s="458">
        <v>134</v>
      </c>
      <c r="O28" s="406">
        <v>102.28770570736125</v>
      </c>
      <c r="P28" s="407">
        <v>102.28613569321534</v>
      </c>
      <c r="S28" s="5">
        <f t="shared" si="3"/>
        <v>554934</v>
      </c>
      <c r="T28" s="488">
        <f t="shared" si="0"/>
        <v>554800</v>
      </c>
      <c r="U28" s="1">
        <f t="shared" si="1"/>
        <v>102.28770570736125</v>
      </c>
      <c r="V28" s="1">
        <f t="shared" si="2"/>
        <v>102.28613569321534</v>
      </c>
    </row>
    <row r="29" spans="1:22" ht="17.25" customHeight="1" thickBot="1">
      <c r="A29" s="74"/>
      <c r="B29" s="562" t="s">
        <v>193</v>
      </c>
      <c r="C29" s="563"/>
      <c r="D29" s="564"/>
      <c r="E29" s="391">
        <v>49798.845333333331</v>
      </c>
      <c r="F29" s="385">
        <v>19.78</v>
      </c>
      <c r="G29" s="378">
        <v>9850</v>
      </c>
      <c r="H29" s="460">
        <v>53688.135000000002</v>
      </c>
      <c r="I29" s="461"/>
      <c r="J29" s="462">
        <v>53688.135000000002</v>
      </c>
      <c r="K29" s="385">
        <v>19.11</v>
      </c>
      <c r="L29" s="463">
        <v>10259</v>
      </c>
      <c r="M29" s="464">
        <v>10200</v>
      </c>
      <c r="N29" s="465">
        <v>59</v>
      </c>
      <c r="O29" s="466">
        <v>107.80999969102363</v>
      </c>
      <c r="P29" s="467">
        <v>103.55329949238579</v>
      </c>
      <c r="S29" s="5">
        <f t="shared" si="3"/>
        <v>10259.8025985</v>
      </c>
      <c r="T29" s="488">
        <f t="shared" si="0"/>
        <v>10200.8025985</v>
      </c>
      <c r="U29" s="1">
        <f t="shared" si="1"/>
        <v>107.80999969102363</v>
      </c>
      <c r="V29" s="1">
        <f t="shared" si="2"/>
        <v>103.55329949238579</v>
      </c>
    </row>
    <row r="30" spans="1:22" s="1" customFormat="1" ht="17.25" customHeight="1" thickBot="1">
      <c r="A30" s="565" t="s">
        <v>142</v>
      </c>
      <c r="B30" s="566"/>
      <c r="C30" s="566"/>
      <c r="D30" s="567"/>
      <c r="E30" s="392">
        <v>2397704</v>
      </c>
      <c r="F30" s="393">
        <v>100</v>
      </c>
      <c r="G30" s="394">
        <v>2397700</v>
      </c>
      <c r="H30" s="468">
        <v>2412847</v>
      </c>
      <c r="I30" s="469"/>
      <c r="J30" s="470">
        <v>2412847</v>
      </c>
      <c r="K30" s="393">
        <v>100</v>
      </c>
      <c r="L30" s="471">
        <v>2412847</v>
      </c>
      <c r="M30" s="472">
        <v>2412800</v>
      </c>
      <c r="N30" s="473">
        <v>47</v>
      </c>
      <c r="O30" s="474">
        <v>100.63156252815193</v>
      </c>
      <c r="P30" s="475">
        <v>100.62977019643826</v>
      </c>
      <c r="S30" s="5">
        <f t="shared" si="3"/>
        <v>2412847</v>
      </c>
      <c r="T30" s="488">
        <f t="shared" si="0"/>
        <v>2412800</v>
      </c>
      <c r="U30" s="1">
        <f t="shared" si="1"/>
        <v>100.63156252815193</v>
      </c>
      <c r="V30" s="1">
        <f t="shared" si="2"/>
        <v>100.62977019643826</v>
      </c>
    </row>
    <row r="31" spans="1:22" s="1" customFormat="1" ht="17.25" customHeight="1" thickBot="1">
      <c r="A31" s="599" t="s">
        <v>158</v>
      </c>
      <c r="B31" s="600"/>
      <c r="C31" s="600"/>
      <c r="D31" s="601"/>
      <c r="E31" s="392">
        <v>14044</v>
      </c>
      <c r="F31" s="393">
        <v>8.18</v>
      </c>
      <c r="G31" s="395">
        <v>1100</v>
      </c>
      <c r="H31" s="468">
        <v>9350</v>
      </c>
      <c r="I31" s="476"/>
      <c r="J31" s="477">
        <v>9350</v>
      </c>
      <c r="K31" s="478">
        <v>15.18</v>
      </c>
      <c r="L31" s="479">
        <v>1419</v>
      </c>
      <c r="M31" s="480">
        <v>1000</v>
      </c>
      <c r="N31" s="481">
        <v>419</v>
      </c>
      <c r="O31" s="482">
        <v>66.576473939048711</v>
      </c>
      <c r="P31" s="475">
        <v>90.909090909090907</v>
      </c>
      <c r="S31" s="5">
        <f t="shared" si="3"/>
        <v>1419.33</v>
      </c>
      <c r="T31" s="488">
        <f t="shared" si="0"/>
        <v>1000.3299999999999</v>
      </c>
      <c r="U31" s="1">
        <f t="shared" si="1"/>
        <v>66.576473939048711</v>
      </c>
      <c r="V31" s="1">
        <f t="shared" si="2"/>
        <v>90.909090909090907</v>
      </c>
    </row>
    <row r="32" spans="1:22" s="1" customFormat="1" ht="17.25" customHeight="1" thickBot="1">
      <c r="A32" s="565" t="s">
        <v>139</v>
      </c>
      <c r="B32" s="566"/>
      <c r="C32" s="566"/>
      <c r="D32" s="567"/>
      <c r="E32" s="396">
        <v>8823</v>
      </c>
      <c r="F32" s="393">
        <v>100</v>
      </c>
      <c r="G32" s="395">
        <v>8800</v>
      </c>
      <c r="H32" s="483">
        <v>7979</v>
      </c>
      <c r="I32" s="476"/>
      <c r="J32" s="477">
        <v>7979</v>
      </c>
      <c r="K32" s="478">
        <v>100</v>
      </c>
      <c r="L32" s="479">
        <v>7979</v>
      </c>
      <c r="M32" s="480">
        <v>7900</v>
      </c>
      <c r="N32" s="481">
        <v>79</v>
      </c>
      <c r="O32" s="482">
        <v>90.4340927122294</v>
      </c>
      <c r="P32" s="475">
        <v>89.772727272727266</v>
      </c>
      <c r="S32" s="5">
        <f t="shared" si="3"/>
        <v>7979</v>
      </c>
      <c r="T32" s="488">
        <f t="shared" si="0"/>
        <v>7900</v>
      </c>
      <c r="U32" s="1">
        <f t="shared" si="1"/>
        <v>90.4340927122294</v>
      </c>
      <c r="V32" s="1">
        <f t="shared" si="2"/>
        <v>89.772727272727266</v>
      </c>
    </row>
    <row r="33" spans="1:22" s="1" customFormat="1" ht="17.25" customHeight="1">
      <c r="A33" s="568" t="s">
        <v>140</v>
      </c>
      <c r="B33" s="569"/>
      <c r="C33" s="569"/>
      <c r="D33" s="570"/>
      <c r="E33" s="379">
        <v>2435270</v>
      </c>
      <c r="F33" s="388">
        <v>99.989939513893731</v>
      </c>
      <c r="G33" s="364">
        <v>2434930</v>
      </c>
      <c r="H33" s="436">
        <v>2444055</v>
      </c>
      <c r="I33" s="484"/>
      <c r="J33" s="437">
        <v>2444055</v>
      </c>
      <c r="K33" s="449">
        <v>99.989975675670152</v>
      </c>
      <c r="L33" s="417">
        <v>2443810</v>
      </c>
      <c r="M33" s="417">
        <v>2443700</v>
      </c>
      <c r="N33" s="418">
        <v>110</v>
      </c>
      <c r="O33" s="400">
        <v>100.36074028752459</v>
      </c>
      <c r="P33" s="401">
        <v>100.36017462514322</v>
      </c>
      <c r="S33" s="5">
        <f t="shared" si="3"/>
        <v>2443810</v>
      </c>
      <c r="T33" s="488">
        <f t="shared" si="0"/>
        <v>2443700</v>
      </c>
      <c r="U33" s="1">
        <f t="shared" si="1"/>
        <v>100.36074028752459</v>
      </c>
      <c r="V33" s="1">
        <f t="shared" si="2"/>
        <v>100.36017462514322</v>
      </c>
    </row>
    <row r="34" spans="1:22" ht="17.25" customHeight="1">
      <c r="A34" s="69"/>
      <c r="B34" s="559" t="s">
        <v>137</v>
      </c>
      <c r="C34" s="560"/>
      <c r="D34" s="561"/>
      <c r="E34" s="372">
        <v>2435025</v>
      </c>
      <c r="F34" s="384">
        <v>99.989938501658088</v>
      </c>
      <c r="G34" s="370">
        <v>2434700</v>
      </c>
      <c r="H34" s="425">
        <v>2443810</v>
      </c>
      <c r="I34" s="420"/>
      <c r="J34" s="421">
        <v>2443810</v>
      </c>
      <c r="K34" s="422">
        <v>99.989974670698629</v>
      </c>
      <c r="L34" s="371">
        <v>2443565</v>
      </c>
      <c r="M34" s="371">
        <v>2443500</v>
      </c>
      <c r="N34" s="424">
        <v>65</v>
      </c>
      <c r="O34" s="406">
        <v>100.36077658340264</v>
      </c>
      <c r="P34" s="407">
        <v>100.36144083459975</v>
      </c>
      <c r="S34" s="5">
        <f t="shared" si="3"/>
        <v>2443565.0000000005</v>
      </c>
      <c r="T34" s="488">
        <f t="shared" si="0"/>
        <v>2443500.0000000005</v>
      </c>
      <c r="U34" s="1">
        <f t="shared" si="1"/>
        <v>100.36077658340264</v>
      </c>
      <c r="V34" s="1">
        <f t="shared" si="2"/>
        <v>100.36144083459975</v>
      </c>
    </row>
    <row r="35" spans="1:22" ht="17.25" customHeight="1" thickBot="1">
      <c r="A35" s="74"/>
      <c r="B35" s="562" t="s">
        <v>138</v>
      </c>
      <c r="C35" s="563"/>
      <c r="D35" s="564"/>
      <c r="E35" s="391">
        <v>245</v>
      </c>
      <c r="F35" s="385">
        <v>100</v>
      </c>
      <c r="G35" s="380">
        <v>230</v>
      </c>
      <c r="H35" s="460">
        <v>245</v>
      </c>
      <c r="I35" s="461"/>
      <c r="J35" s="462">
        <v>245</v>
      </c>
      <c r="K35" s="448">
        <v>100</v>
      </c>
      <c r="L35" s="463">
        <v>245</v>
      </c>
      <c r="M35" s="485">
        <v>200</v>
      </c>
      <c r="N35" s="486">
        <v>45</v>
      </c>
      <c r="O35" s="434">
        <v>100</v>
      </c>
      <c r="P35" s="435">
        <v>86.956521739130437</v>
      </c>
      <c r="S35" s="5">
        <f t="shared" si="3"/>
        <v>245</v>
      </c>
      <c r="T35" s="488">
        <f t="shared" si="0"/>
        <v>200</v>
      </c>
      <c r="U35" s="1">
        <f t="shared" si="1"/>
        <v>100</v>
      </c>
      <c r="V35" s="1">
        <f t="shared" si="2"/>
        <v>86.956521739130437</v>
      </c>
    </row>
    <row r="36" spans="1:22" s="1" customFormat="1" ht="17.25" customHeight="1">
      <c r="A36" s="568" t="s">
        <v>141</v>
      </c>
      <c r="B36" s="569"/>
      <c r="C36" s="569"/>
      <c r="D36" s="570"/>
      <c r="E36" s="379">
        <v>6137877.325666667</v>
      </c>
      <c r="F36" s="388">
        <v>97.968494333615183</v>
      </c>
      <c r="G36" s="364">
        <v>6013130</v>
      </c>
      <c r="H36" s="436">
        <v>6205519.2886666665</v>
      </c>
      <c r="I36" s="437"/>
      <c r="J36" s="437">
        <v>6205519.2886666665</v>
      </c>
      <c r="K36" s="449">
        <v>97.898060055910449</v>
      </c>
      <c r="L36" s="417">
        <v>6075083</v>
      </c>
      <c r="M36" s="417">
        <v>6075000</v>
      </c>
      <c r="N36" s="418">
        <v>83</v>
      </c>
      <c r="O36" s="400">
        <v>101.10204162466954</v>
      </c>
      <c r="P36" s="401">
        <v>101.02891505754907</v>
      </c>
      <c r="S36" s="5">
        <f t="shared" si="3"/>
        <v>6075083</v>
      </c>
      <c r="T36" s="488">
        <f t="shared" si="0"/>
        <v>6075000</v>
      </c>
      <c r="U36" s="1">
        <f t="shared" si="1"/>
        <v>101.10204162466954</v>
      </c>
      <c r="V36" s="1">
        <f t="shared" si="2"/>
        <v>101.02891505754907</v>
      </c>
    </row>
    <row r="37" spans="1:22" ht="17.25" customHeight="1">
      <c r="A37" s="69"/>
      <c r="B37" s="559" t="s">
        <v>137</v>
      </c>
      <c r="C37" s="560"/>
      <c r="D37" s="561"/>
      <c r="E37" s="372">
        <v>6021373</v>
      </c>
      <c r="F37" s="384">
        <v>99.229992893647349</v>
      </c>
      <c r="G37" s="370">
        <v>5975000</v>
      </c>
      <c r="H37" s="425">
        <v>6081155</v>
      </c>
      <c r="I37" s="420"/>
      <c r="J37" s="487">
        <v>6081155</v>
      </c>
      <c r="K37" s="422">
        <v>99.229981804443398</v>
      </c>
      <c r="L37" s="371">
        <v>6034329</v>
      </c>
      <c r="M37" s="371">
        <v>6034300</v>
      </c>
      <c r="N37" s="424">
        <v>29</v>
      </c>
      <c r="O37" s="406">
        <v>100.99283004059041</v>
      </c>
      <c r="P37" s="407">
        <v>100.99246861924686</v>
      </c>
      <c r="S37" s="5">
        <f t="shared" si="3"/>
        <v>6034329</v>
      </c>
      <c r="T37" s="488">
        <f t="shared" si="0"/>
        <v>6034300</v>
      </c>
      <c r="U37" s="1">
        <f t="shared" si="1"/>
        <v>100.99283004059041</v>
      </c>
      <c r="V37" s="1">
        <f t="shared" si="2"/>
        <v>100.99246861924686</v>
      </c>
    </row>
    <row r="38" spans="1:22" ht="17.25" customHeight="1" thickBot="1">
      <c r="A38" s="74"/>
      <c r="B38" s="562" t="s">
        <v>193</v>
      </c>
      <c r="C38" s="563"/>
      <c r="D38" s="564"/>
      <c r="E38" s="391">
        <v>116504.32566666667</v>
      </c>
      <c r="F38" s="385">
        <v>32.770000000000003</v>
      </c>
      <c r="G38" s="378">
        <v>38130</v>
      </c>
      <c r="H38" s="460">
        <v>124364.28866666666</v>
      </c>
      <c r="I38" s="461"/>
      <c r="J38" s="447">
        <v>124364.28866666666</v>
      </c>
      <c r="K38" s="448">
        <v>32.770000000000003</v>
      </c>
      <c r="L38" s="463">
        <v>40754</v>
      </c>
      <c r="M38" s="463">
        <v>40700</v>
      </c>
      <c r="N38" s="465">
        <v>54</v>
      </c>
      <c r="O38" s="434">
        <v>106.74649885746588</v>
      </c>
      <c r="P38" s="467">
        <v>106.7400996590611</v>
      </c>
      <c r="S38" s="5">
        <f t="shared" si="3"/>
        <v>40754.177396066669</v>
      </c>
      <c r="T38" s="488">
        <f t="shared" si="0"/>
        <v>40700.177396066669</v>
      </c>
      <c r="U38" s="1">
        <f t="shared" si="1"/>
        <v>106.74649885746588</v>
      </c>
      <c r="V38" s="1">
        <f t="shared" si="2"/>
        <v>106.7400996590611</v>
      </c>
    </row>
  </sheetData>
  <mergeCells count="44">
    <mergeCell ref="A1:N1"/>
    <mergeCell ref="B35:D35"/>
    <mergeCell ref="I3:I4"/>
    <mergeCell ref="A31:D31"/>
    <mergeCell ref="A30:D30"/>
    <mergeCell ref="E2:G2"/>
    <mergeCell ref="H2:N2"/>
    <mergeCell ref="A5:D5"/>
    <mergeCell ref="A8:D8"/>
    <mergeCell ref="A17:D17"/>
    <mergeCell ref="A25:D25"/>
    <mergeCell ref="C22:D22"/>
    <mergeCell ref="C23:D23"/>
    <mergeCell ref="B22:B24"/>
    <mergeCell ref="C24:D24"/>
    <mergeCell ref="B26:B28"/>
    <mergeCell ref="C27:D27"/>
    <mergeCell ref="C26:D26"/>
    <mergeCell ref="C28:D28"/>
    <mergeCell ref="C18:D18"/>
    <mergeCell ref="C19:D19"/>
    <mergeCell ref="C20:D20"/>
    <mergeCell ref="B18:B21"/>
    <mergeCell ref="C21:D21"/>
    <mergeCell ref="O2:P2"/>
    <mergeCell ref="B9:B13"/>
    <mergeCell ref="B14:B16"/>
    <mergeCell ref="K3:K4"/>
    <mergeCell ref="F3:F4"/>
    <mergeCell ref="A2:D4"/>
    <mergeCell ref="C16:D16"/>
    <mergeCell ref="C13:D13"/>
    <mergeCell ref="C12:D12"/>
    <mergeCell ref="C14:D14"/>
    <mergeCell ref="C15:D15"/>
    <mergeCell ref="B6:D6"/>
    <mergeCell ref="B7:D7"/>
    <mergeCell ref="B37:D37"/>
    <mergeCell ref="B38:D38"/>
    <mergeCell ref="B29:D29"/>
    <mergeCell ref="A32:D32"/>
    <mergeCell ref="A33:D33"/>
    <mergeCell ref="B34:D34"/>
    <mergeCell ref="A36:D36"/>
  </mergeCells>
  <phoneticPr fontId="3"/>
  <printOptions horizontalCentered="1" verticalCentered="1"/>
  <pageMargins left="0.78740157480314965" right="0.78740157480314965" top="0.59055118110236227" bottom="0.78740157480314965" header="0.39370078740157483" footer="0.39370078740157483"/>
  <pageSetup paperSize="9" scale="80" orientation="landscape" useFirstPageNumber="1" r:id="rId1"/>
  <headerFooter scaleWithDoc="0" alignWithMargins="0">
    <oddFooter>&amp;C&amp;"ＭＳ 明朝,標準"&amp;14-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
  <sheetViews>
    <sheetView topLeftCell="A13" workbookViewId="0">
      <selection activeCell="S23" sqref="S23"/>
    </sheetView>
  </sheetViews>
  <sheetFormatPr defaultColWidth="3.875" defaultRowHeight="18" customHeight="1"/>
  <cols>
    <col min="1" max="12" width="3.875" style="52"/>
    <col min="13" max="29" width="3.875" style="53"/>
    <col min="30" max="30" width="3.875" style="52"/>
    <col min="31" max="16384" width="3.875" style="53"/>
  </cols>
  <sheetData>
    <row r="1" spans="1:36" s="52" customFormat="1" ht="18" customHeight="1" thickBot="1">
      <c r="A1" s="752" t="s">
        <v>0</v>
      </c>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D1" s="54" t="s">
        <v>92</v>
      </c>
    </row>
    <row r="2" spans="1:36" s="52" customFormat="1" ht="18" customHeight="1">
      <c r="A2" s="753" t="s">
        <v>226</v>
      </c>
      <c r="B2" s="754"/>
      <c r="C2" s="754"/>
      <c r="D2" s="754"/>
      <c r="E2" s="755"/>
      <c r="F2" s="760" t="s">
        <v>227</v>
      </c>
      <c r="G2" s="761"/>
      <c r="H2" s="761"/>
      <c r="I2" s="762"/>
      <c r="J2" s="753" t="s">
        <v>1</v>
      </c>
      <c r="K2" s="754"/>
      <c r="L2" s="754"/>
      <c r="M2" s="769"/>
      <c r="N2" s="760" t="s">
        <v>228</v>
      </c>
      <c r="O2" s="771"/>
      <c r="P2" s="771"/>
      <c r="Q2" s="771"/>
      <c r="R2" s="772"/>
      <c r="S2" s="779" t="s">
        <v>121</v>
      </c>
      <c r="T2" s="780"/>
      <c r="U2" s="780"/>
      <c r="V2" s="780"/>
      <c r="W2" s="780"/>
      <c r="X2" s="780"/>
      <c r="Y2" s="780"/>
      <c r="Z2" s="780"/>
      <c r="AA2" s="780"/>
      <c r="AB2" s="780"/>
      <c r="AC2" s="780"/>
      <c r="AD2" s="781"/>
      <c r="AE2" s="78"/>
      <c r="AF2" s="78"/>
      <c r="AG2" s="78"/>
      <c r="AH2" s="78"/>
      <c r="AI2" s="78"/>
      <c r="AJ2" s="78"/>
    </row>
    <row r="3" spans="1:36" s="52" customFormat="1" ht="18" customHeight="1">
      <c r="A3" s="756"/>
      <c r="B3" s="757"/>
      <c r="C3" s="757"/>
      <c r="D3" s="757"/>
      <c r="E3" s="758"/>
      <c r="F3" s="763"/>
      <c r="G3" s="764"/>
      <c r="H3" s="764"/>
      <c r="I3" s="765"/>
      <c r="J3" s="756"/>
      <c r="K3" s="757"/>
      <c r="L3" s="757"/>
      <c r="M3" s="770"/>
      <c r="N3" s="773"/>
      <c r="O3" s="774"/>
      <c r="P3" s="774"/>
      <c r="Q3" s="774"/>
      <c r="R3" s="775"/>
      <c r="S3" s="782" t="s">
        <v>120</v>
      </c>
      <c r="T3" s="783"/>
      <c r="U3" s="783"/>
      <c r="V3" s="783"/>
      <c r="W3" s="79"/>
      <c r="X3" s="79"/>
      <c r="Y3" s="79"/>
      <c r="Z3" s="79"/>
      <c r="AA3" s="786" t="s">
        <v>119</v>
      </c>
      <c r="AB3" s="757"/>
      <c r="AC3" s="757"/>
      <c r="AD3" s="758"/>
      <c r="AE3" s="78"/>
      <c r="AF3" s="78"/>
      <c r="AG3" s="78"/>
      <c r="AH3" s="78"/>
      <c r="AI3" s="78"/>
      <c r="AJ3" s="78"/>
    </row>
    <row r="4" spans="1:36" s="52" customFormat="1" ht="25.5" customHeight="1" thickBot="1">
      <c r="A4" s="650"/>
      <c r="B4" s="651"/>
      <c r="C4" s="651"/>
      <c r="D4" s="651"/>
      <c r="E4" s="759"/>
      <c r="F4" s="766"/>
      <c r="G4" s="767"/>
      <c r="H4" s="767"/>
      <c r="I4" s="768"/>
      <c r="J4" s="650"/>
      <c r="K4" s="651"/>
      <c r="L4" s="651"/>
      <c r="M4" s="652"/>
      <c r="N4" s="776"/>
      <c r="O4" s="777"/>
      <c r="P4" s="777"/>
      <c r="Q4" s="777"/>
      <c r="R4" s="778"/>
      <c r="S4" s="784"/>
      <c r="T4" s="785"/>
      <c r="U4" s="785"/>
      <c r="V4" s="785"/>
      <c r="W4" s="787" t="s">
        <v>229</v>
      </c>
      <c r="X4" s="788"/>
      <c r="Y4" s="788"/>
      <c r="Z4" s="789"/>
      <c r="AA4" s="651"/>
      <c r="AB4" s="651"/>
      <c r="AC4" s="651"/>
      <c r="AD4" s="759"/>
      <c r="AE4" s="78"/>
      <c r="AF4" s="78"/>
      <c r="AG4" s="78"/>
      <c r="AH4" s="78"/>
      <c r="AI4" s="78"/>
      <c r="AJ4" s="78"/>
    </row>
    <row r="5" spans="1:36" ht="18" customHeight="1">
      <c r="A5" s="729" t="s">
        <v>274</v>
      </c>
      <c r="B5" s="730"/>
      <c r="C5" s="730"/>
      <c r="D5" s="730"/>
      <c r="E5" s="731"/>
      <c r="F5" s="738">
        <v>437998</v>
      </c>
      <c r="G5" s="739"/>
      <c r="H5" s="739"/>
      <c r="I5" s="740"/>
      <c r="J5" s="715" t="s">
        <v>2</v>
      </c>
      <c r="K5" s="716"/>
      <c r="L5" s="716"/>
      <c r="M5" s="717"/>
      <c r="N5" s="718">
        <v>86296</v>
      </c>
      <c r="O5" s="719"/>
      <c r="P5" s="719"/>
      <c r="Q5" s="719"/>
      <c r="R5" s="720"/>
      <c r="S5" s="718">
        <v>75999</v>
      </c>
      <c r="T5" s="719"/>
      <c r="U5" s="719"/>
      <c r="V5" s="721"/>
      <c r="W5" s="722">
        <v>6911</v>
      </c>
      <c r="X5" s="719"/>
      <c r="Y5" s="719"/>
      <c r="Z5" s="723"/>
      <c r="AA5" s="687">
        <v>79385</v>
      </c>
      <c r="AB5" s="688"/>
      <c r="AC5" s="688"/>
      <c r="AD5" s="689"/>
      <c r="AE5" s="80"/>
      <c r="AF5" s="80"/>
      <c r="AG5" s="80"/>
      <c r="AH5" s="80"/>
      <c r="AI5" s="80"/>
      <c r="AJ5" s="80"/>
    </row>
    <row r="6" spans="1:36" ht="18" customHeight="1">
      <c r="A6" s="732"/>
      <c r="B6" s="733"/>
      <c r="C6" s="733"/>
      <c r="D6" s="733"/>
      <c r="E6" s="734"/>
      <c r="F6" s="741"/>
      <c r="G6" s="742"/>
      <c r="H6" s="742"/>
      <c r="I6" s="743"/>
      <c r="J6" s="655" t="s">
        <v>3</v>
      </c>
      <c r="K6" s="656"/>
      <c r="L6" s="656"/>
      <c r="M6" s="657"/>
      <c r="N6" s="690">
        <v>146039</v>
      </c>
      <c r="O6" s="691"/>
      <c r="P6" s="691"/>
      <c r="Q6" s="691"/>
      <c r="R6" s="692"/>
      <c r="S6" s="690">
        <v>146654</v>
      </c>
      <c r="T6" s="691"/>
      <c r="U6" s="691"/>
      <c r="V6" s="693"/>
      <c r="W6" s="694">
        <v>2248</v>
      </c>
      <c r="X6" s="694"/>
      <c r="Y6" s="694"/>
      <c r="Z6" s="694"/>
      <c r="AA6" s="695">
        <v>143791</v>
      </c>
      <c r="AB6" s="695"/>
      <c r="AC6" s="695"/>
      <c r="AD6" s="696"/>
      <c r="AE6" s="80"/>
      <c r="AF6" s="80"/>
      <c r="AG6" s="80"/>
      <c r="AH6" s="80"/>
      <c r="AI6" s="80"/>
      <c r="AJ6" s="80"/>
    </row>
    <row r="7" spans="1:36" ht="18" customHeight="1" thickBot="1">
      <c r="A7" s="735"/>
      <c r="B7" s="736"/>
      <c r="C7" s="736"/>
      <c r="D7" s="736"/>
      <c r="E7" s="737"/>
      <c r="F7" s="744"/>
      <c r="G7" s="745"/>
      <c r="H7" s="745"/>
      <c r="I7" s="746"/>
      <c r="J7" s="650" t="s">
        <v>230</v>
      </c>
      <c r="K7" s="651"/>
      <c r="L7" s="651"/>
      <c r="M7" s="652"/>
      <c r="N7" s="747">
        <f>N5+N6</f>
        <v>232335</v>
      </c>
      <c r="O7" s="748"/>
      <c r="P7" s="748"/>
      <c r="Q7" s="748"/>
      <c r="R7" s="749"/>
      <c r="S7" s="747">
        <f>S5+S6</f>
        <v>222653</v>
      </c>
      <c r="T7" s="748"/>
      <c r="U7" s="748"/>
      <c r="V7" s="750"/>
      <c r="W7" s="751">
        <f>W5+W6</f>
        <v>9159</v>
      </c>
      <c r="X7" s="751"/>
      <c r="Y7" s="751"/>
      <c r="Z7" s="751"/>
      <c r="AA7" s="748">
        <f>AA5+AA6</f>
        <v>223176</v>
      </c>
      <c r="AB7" s="748"/>
      <c r="AC7" s="748"/>
      <c r="AD7" s="749"/>
      <c r="AE7" s="80"/>
      <c r="AF7" s="80"/>
      <c r="AG7" s="80"/>
      <c r="AH7" s="80"/>
      <c r="AI7" s="80"/>
      <c r="AJ7" s="80"/>
    </row>
    <row r="8" spans="1:36" ht="18" customHeight="1">
      <c r="A8" s="729" t="s">
        <v>271</v>
      </c>
      <c r="B8" s="730"/>
      <c r="C8" s="730"/>
      <c r="D8" s="730"/>
      <c r="E8" s="731"/>
      <c r="F8" s="738">
        <v>441708</v>
      </c>
      <c r="G8" s="739"/>
      <c r="H8" s="739"/>
      <c r="I8" s="740"/>
      <c r="J8" s="715" t="s">
        <v>2</v>
      </c>
      <c r="K8" s="716"/>
      <c r="L8" s="716"/>
      <c r="M8" s="717"/>
      <c r="N8" s="718">
        <v>87861</v>
      </c>
      <c r="O8" s="719"/>
      <c r="P8" s="719"/>
      <c r="Q8" s="719"/>
      <c r="R8" s="720"/>
      <c r="S8" s="718">
        <v>77886</v>
      </c>
      <c r="T8" s="719"/>
      <c r="U8" s="719"/>
      <c r="V8" s="721"/>
      <c r="W8" s="722">
        <v>6635</v>
      </c>
      <c r="X8" s="719"/>
      <c r="Y8" s="719"/>
      <c r="Z8" s="723"/>
      <c r="AA8" s="687">
        <v>81226</v>
      </c>
      <c r="AB8" s="688"/>
      <c r="AC8" s="688"/>
      <c r="AD8" s="689"/>
      <c r="AE8" s="80"/>
      <c r="AF8" s="80"/>
      <c r="AG8" s="80"/>
      <c r="AH8" s="80"/>
      <c r="AI8" s="80"/>
      <c r="AJ8" s="80"/>
    </row>
    <row r="9" spans="1:36" ht="18" customHeight="1">
      <c r="A9" s="732"/>
      <c r="B9" s="733"/>
      <c r="C9" s="733"/>
      <c r="D9" s="733"/>
      <c r="E9" s="734"/>
      <c r="F9" s="741"/>
      <c r="G9" s="742"/>
      <c r="H9" s="742"/>
      <c r="I9" s="743"/>
      <c r="J9" s="655" t="s">
        <v>3</v>
      </c>
      <c r="K9" s="656"/>
      <c r="L9" s="656"/>
      <c r="M9" s="657"/>
      <c r="N9" s="690">
        <v>154909</v>
      </c>
      <c r="O9" s="691"/>
      <c r="P9" s="691"/>
      <c r="Q9" s="691"/>
      <c r="R9" s="692"/>
      <c r="S9" s="690">
        <v>155984</v>
      </c>
      <c r="T9" s="691"/>
      <c r="U9" s="691"/>
      <c r="V9" s="693"/>
      <c r="W9" s="694">
        <v>2468</v>
      </c>
      <c r="X9" s="694"/>
      <c r="Y9" s="694"/>
      <c r="Z9" s="694"/>
      <c r="AA9" s="695">
        <v>152441</v>
      </c>
      <c r="AB9" s="695"/>
      <c r="AC9" s="695"/>
      <c r="AD9" s="696"/>
      <c r="AE9" s="80"/>
      <c r="AF9" s="80"/>
      <c r="AG9" s="80"/>
      <c r="AH9" s="80"/>
      <c r="AI9" s="80"/>
      <c r="AJ9" s="80"/>
    </row>
    <row r="10" spans="1:36" ht="18" customHeight="1" thickBot="1">
      <c r="A10" s="735"/>
      <c r="B10" s="736"/>
      <c r="C10" s="736"/>
      <c r="D10" s="736"/>
      <c r="E10" s="737"/>
      <c r="F10" s="744"/>
      <c r="G10" s="745"/>
      <c r="H10" s="745"/>
      <c r="I10" s="746"/>
      <c r="J10" s="650" t="s">
        <v>118</v>
      </c>
      <c r="K10" s="651"/>
      <c r="L10" s="651"/>
      <c r="M10" s="652"/>
      <c r="N10" s="724">
        <f>N8+N9</f>
        <v>242770</v>
      </c>
      <c r="O10" s="725"/>
      <c r="P10" s="725"/>
      <c r="Q10" s="725"/>
      <c r="R10" s="726"/>
      <c r="S10" s="724">
        <f>S8+S9</f>
        <v>233870</v>
      </c>
      <c r="T10" s="725"/>
      <c r="U10" s="725"/>
      <c r="V10" s="727"/>
      <c r="W10" s="728">
        <f>W8+W9</f>
        <v>9103</v>
      </c>
      <c r="X10" s="728"/>
      <c r="Y10" s="728"/>
      <c r="Z10" s="728"/>
      <c r="AA10" s="725">
        <f>AA8+AA9</f>
        <v>233667</v>
      </c>
      <c r="AB10" s="725"/>
      <c r="AC10" s="725"/>
      <c r="AD10" s="726"/>
      <c r="AE10" s="80"/>
      <c r="AF10" s="80"/>
      <c r="AG10" s="80"/>
      <c r="AH10" s="80"/>
      <c r="AI10" s="80"/>
      <c r="AJ10" s="80"/>
    </row>
    <row r="11" spans="1:36" ht="18" customHeight="1">
      <c r="A11" s="697" t="s">
        <v>231</v>
      </c>
      <c r="B11" s="698"/>
      <c r="C11" s="698"/>
      <c r="D11" s="698"/>
      <c r="E11" s="699"/>
      <c r="F11" s="706">
        <f>F8-F5</f>
        <v>3710</v>
      </c>
      <c r="G11" s="707"/>
      <c r="H11" s="707"/>
      <c r="I11" s="708"/>
      <c r="J11" s="715" t="s">
        <v>2</v>
      </c>
      <c r="K11" s="716"/>
      <c r="L11" s="716"/>
      <c r="M11" s="717"/>
      <c r="N11" s="718">
        <f>SUM(W11,AA11)</f>
        <v>1565</v>
      </c>
      <c r="O11" s="719"/>
      <c r="P11" s="719"/>
      <c r="Q11" s="719"/>
      <c r="R11" s="720"/>
      <c r="S11" s="718">
        <f>S8-S5</f>
        <v>1887</v>
      </c>
      <c r="T11" s="719"/>
      <c r="U11" s="719"/>
      <c r="V11" s="721"/>
      <c r="W11" s="722">
        <f>W8-W5</f>
        <v>-276</v>
      </c>
      <c r="X11" s="719"/>
      <c r="Y11" s="719"/>
      <c r="Z11" s="723"/>
      <c r="AA11" s="687">
        <f>AA8-AA5</f>
        <v>1841</v>
      </c>
      <c r="AB11" s="688"/>
      <c r="AC11" s="688"/>
      <c r="AD11" s="689"/>
      <c r="AE11" s="80"/>
      <c r="AF11" s="80"/>
      <c r="AG11" s="80"/>
      <c r="AH11" s="80"/>
      <c r="AI11" s="80"/>
      <c r="AJ11" s="80"/>
    </row>
    <row r="12" spans="1:36" ht="18" customHeight="1">
      <c r="A12" s="700"/>
      <c r="B12" s="701"/>
      <c r="C12" s="701"/>
      <c r="D12" s="701"/>
      <c r="E12" s="702"/>
      <c r="F12" s="709"/>
      <c r="G12" s="710"/>
      <c r="H12" s="710"/>
      <c r="I12" s="711"/>
      <c r="J12" s="655" t="s">
        <v>3</v>
      </c>
      <c r="K12" s="656"/>
      <c r="L12" s="656"/>
      <c r="M12" s="657"/>
      <c r="N12" s="690">
        <f>SUM(W12,AA12)</f>
        <v>8870</v>
      </c>
      <c r="O12" s="691"/>
      <c r="P12" s="691"/>
      <c r="Q12" s="691"/>
      <c r="R12" s="692"/>
      <c r="S12" s="690">
        <f>S9-S6</f>
        <v>9330</v>
      </c>
      <c r="T12" s="691"/>
      <c r="U12" s="691"/>
      <c r="V12" s="693"/>
      <c r="W12" s="694">
        <f>W9-W6</f>
        <v>220</v>
      </c>
      <c r="X12" s="694"/>
      <c r="Y12" s="694"/>
      <c r="Z12" s="694"/>
      <c r="AA12" s="695">
        <f>AA9-AA6</f>
        <v>8650</v>
      </c>
      <c r="AB12" s="695"/>
      <c r="AC12" s="695"/>
      <c r="AD12" s="696"/>
      <c r="AE12" s="80"/>
      <c r="AF12" s="80"/>
      <c r="AG12" s="80"/>
      <c r="AH12" s="80"/>
      <c r="AI12" s="80"/>
      <c r="AJ12" s="80"/>
    </row>
    <row r="13" spans="1:36" ht="18" customHeight="1" thickBot="1">
      <c r="A13" s="703"/>
      <c r="B13" s="704"/>
      <c r="C13" s="704"/>
      <c r="D13" s="704"/>
      <c r="E13" s="705"/>
      <c r="F13" s="712"/>
      <c r="G13" s="713"/>
      <c r="H13" s="713"/>
      <c r="I13" s="714"/>
      <c r="J13" s="650" t="s">
        <v>4</v>
      </c>
      <c r="K13" s="651"/>
      <c r="L13" s="651"/>
      <c r="M13" s="652"/>
      <c r="N13" s="724">
        <f>SUM(N11:Q12)</f>
        <v>10435</v>
      </c>
      <c r="O13" s="725"/>
      <c r="P13" s="725"/>
      <c r="Q13" s="725"/>
      <c r="R13" s="726"/>
      <c r="S13" s="724">
        <f>SUM(S11:V12)</f>
        <v>11217</v>
      </c>
      <c r="T13" s="725"/>
      <c r="U13" s="725"/>
      <c r="V13" s="727"/>
      <c r="W13" s="728">
        <f>SUM(W11:Z12)</f>
        <v>-56</v>
      </c>
      <c r="X13" s="728"/>
      <c r="Y13" s="728"/>
      <c r="Z13" s="728"/>
      <c r="AA13" s="725">
        <f>SUM(AA11:AD12)</f>
        <v>10491</v>
      </c>
      <c r="AB13" s="725"/>
      <c r="AC13" s="725"/>
      <c r="AD13" s="726"/>
      <c r="AE13" s="80"/>
      <c r="AF13" s="80"/>
      <c r="AG13" s="80"/>
      <c r="AH13" s="80"/>
      <c r="AI13" s="80"/>
      <c r="AJ13" s="80"/>
    </row>
    <row r="14" spans="1:36" ht="18" customHeight="1">
      <c r="A14" s="81"/>
      <c r="B14" s="81"/>
      <c r="C14" s="81"/>
      <c r="D14" s="80"/>
      <c r="E14" s="81"/>
      <c r="F14" s="500" t="s">
        <v>282</v>
      </c>
      <c r="G14" s="500"/>
      <c r="H14" s="501"/>
      <c r="I14" s="501"/>
      <c r="J14" s="501"/>
      <c r="K14" s="501"/>
      <c r="L14" s="501"/>
      <c r="M14" s="501"/>
      <c r="N14" s="501"/>
      <c r="O14" s="82"/>
      <c r="P14" s="82"/>
      <c r="Q14" s="82"/>
      <c r="R14" s="82"/>
      <c r="S14" s="82"/>
      <c r="T14" s="82"/>
      <c r="U14" s="82"/>
      <c r="V14" s="82"/>
      <c r="W14" s="82"/>
      <c r="X14" s="82"/>
      <c r="Y14" s="82"/>
      <c r="Z14" s="82"/>
      <c r="AA14" s="82"/>
      <c r="AB14" s="82"/>
      <c r="AC14" s="83"/>
      <c r="AD14" s="78"/>
      <c r="AE14" s="80"/>
      <c r="AF14" s="80"/>
      <c r="AG14" s="80"/>
      <c r="AH14" s="80"/>
      <c r="AI14" s="80"/>
      <c r="AJ14" s="80"/>
    </row>
    <row r="15" spans="1:36" ht="18" customHeight="1">
      <c r="A15" s="78"/>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80"/>
      <c r="AF15" s="80"/>
      <c r="AG15" s="80"/>
      <c r="AH15" s="80"/>
      <c r="AI15" s="80"/>
      <c r="AJ15" s="80"/>
    </row>
    <row r="16" spans="1:36" ht="18" customHeight="1" thickBot="1">
      <c r="A16" s="671" t="s">
        <v>5</v>
      </c>
      <c r="B16" s="671"/>
      <c r="C16" s="671"/>
      <c r="D16" s="671"/>
      <c r="E16" s="671"/>
      <c r="F16" s="671"/>
      <c r="G16" s="671"/>
      <c r="H16" s="671"/>
      <c r="I16" s="671"/>
      <c r="J16" s="671"/>
      <c r="K16" s="671"/>
      <c r="L16" s="671"/>
      <c r="M16" s="671"/>
      <c r="N16" s="671"/>
      <c r="O16" s="671"/>
      <c r="P16" s="671"/>
      <c r="Q16" s="671"/>
      <c r="R16" s="671"/>
      <c r="S16" s="671"/>
      <c r="T16" s="671"/>
      <c r="U16" s="671"/>
      <c r="V16" s="671"/>
      <c r="W16" s="671"/>
      <c r="X16" s="671"/>
      <c r="Y16" s="671"/>
      <c r="Z16" s="671"/>
      <c r="AA16" s="671"/>
      <c r="AB16" s="671"/>
      <c r="AC16" s="671"/>
      <c r="AD16" s="671"/>
      <c r="AE16" s="671"/>
      <c r="AF16" s="671"/>
      <c r="AG16" s="671"/>
      <c r="AH16" s="671"/>
      <c r="AI16" s="671"/>
      <c r="AJ16" s="671"/>
    </row>
    <row r="17" spans="1:36" ht="18" customHeight="1">
      <c r="A17" s="672" t="s">
        <v>144</v>
      </c>
      <c r="B17" s="673"/>
      <c r="C17" s="674"/>
      <c r="D17" s="678" t="s">
        <v>222</v>
      </c>
      <c r="E17" s="679"/>
      <c r="F17" s="679"/>
      <c r="G17" s="679"/>
      <c r="H17" s="679"/>
      <c r="I17" s="679"/>
      <c r="J17" s="679"/>
      <c r="K17" s="679"/>
      <c r="L17" s="680"/>
      <c r="M17" s="678" t="s">
        <v>271</v>
      </c>
      <c r="N17" s="679"/>
      <c r="O17" s="679"/>
      <c r="P17" s="679"/>
      <c r="Q17" s="679"/>
      <c r="R17" s="679"/>
      <c r="S17" s="679"/>
      <c r="T17" s="679"/>
      <c r="U17" s="680"/>
      <c r="V17" s="681" t="s">
        <v>105</v>
      </c>
      <c r="W17" s="682"/>
      <c r="X17" s="682"/>
      <c r="Y17" s="682"/>
      <c r="Z17" s="682"/>
      <c r="AA17" s="682"/>
      <c r="AB17" s="682"/>
      <c r="AC17" s="682"/>
      <c r="AD17" s="682"/>
      <c r="AE17" s="682"/>
      <c r="AF17" s="682"/>
      <c r="AG17" s="682"/>
      <c r="AH17" s="682"/>
      <c r="AI17" s="682"/>
      <c r="AJ17" s="683"/>
    </row>
    <row r="18" spans="1:36" ht="38.25" customHeight="1" thickBot="1">
      <c r="A18" s="675"/>
      <c r="B18" s="676"/>
      <c r="C18" s="677"/>
      <c r="D18" s="669" t="s">
        <v>102</v>
      </c>
      <c r="E18" s="666"/>
      <c r="F18" s="670"/>
      <c r="G18" s="665" t="s">
        <v>103</v>
      </c>
      <c r="H18" s="666"/>
      <c r="I18" s="666"/>
      <c r="J18" s="667" t="s">
        <v>104</v>
      </c>
      <c r="K18" s="666"/>
      <c r="L18" s="668"/>
      <c r="M18" s="669" t="s">
        <v>102</v>
      </c>
      <c r="N18" s="666"/>
      <c r="O18" s="670"/>
      <c r="P18" s="665" t="s">
        <v>103</v>
      </c>
      <c r="Q18" s="666"/>
      <c r="R18" s="666"/>
      <c r="S18" s="667" t="s">
        <v>104</v>
      </c>
      <c r="T18" s="666"/>
      <c r="U18" s="668"/>
      <c r="V18" s="669" t="s">
        <v>102</v>
      </c>
      <c r="W18" s="666"/>
      <c r="X18" s="670"/>
      <c r="Y18" s="684" t="s">
        <v>106</v>
      </c>
      <c r="Z18" s="684"/>
      <c r="AA18" s="665" t="s">
        <v>103</v>
      </c>
      <c r="AB18" s="666"/>
      <c r="AC18" s="670"/>
      <c r="AD18" s="684" t="s">
        <v>106</v>
      </c>
      <c r="AE18" s="686"/>
      <c r="AF18" s="667" t="s">
        <v>104</v>
      </c>
      <c r="AG18" s="666"/>
      <c r="AH18" s="670"/>
      <c r="AI18" s="684" t="s">
        <v>106</v>
      </c>
      <c r="AJ18" s="685"/>
    </row>
    <row r="19" spans="1:36" ht="27.75" customHeight="1">
      <c r="A19" s="655" t="s">
        <v>99</v>
      </c>
      <c r="B19" s="656"/>
      <c r="C19" s="657"/>
      <c r="D19" s="658">
        <v>265997</v>
      </c>
      <c r="E19" s="659"/>
      <c r="F19" s="660"/>
      <c r="G19" s="661">
        <v>7514229</v>
      </c>
      <c r="H19" s="659"/>
      <c r="I19" s="659"/>
      <c r="J19" s="662">
        <f>SUM(D19:I19)</f>
        <v>7780226</v>
      </c>
      <c r="K19" s="659"/>
      <c r="L19" s="663"/>
      <c r="M19" s="658">
        <v>272601</v>
      </c>
      <c r="N19" s="659"/>
      <c r="O19" s="660"/>
      <c r="P19" s="661">
        <v>8236713</v>
      </c>
      <c r="Q19" s="659"/>
      <c r="R19" s="659"/>
      <c r="S19" s="662">
        <f>SUM(M19:R19)</f>
        <v>8509314</v>
      </c>
      <c r="T19" s="659"/>
      <c r="U19" s="663"/>
      <c r="V19" s="664">
        <f>M19-D19</f>
        <v>6604</v>
      </c>
      <c r="W19" s="645"/>
      <c r="X19" s="646"/>
      <c r="Y19" s="643">
        <f>M19/D19*100</f>
        <v>102.48273476768534</v>
      </c>
      <c r="Z19" s="643"/>
      <c r="AA19" s="644">
        <f>P19-G19</f>
        <v>722484</v>
      </c>
      <c r="AB19" s="645"/>
      <c r="AC19" s="646"/>
      <c r="AD19" s="643">
        <f>P19/G19*100</f>
        <v>109.61487865222101</v>
      </c>
      <c r="AE19" s="647"/>
      <c r="AF19" s="648">
        <f>S19-J19</f>
        <v>729088</v>
      </c>
      <c r="AG19" s="645"/>
      <c r="AH19" s="646"/>
      <c r="AI19" s="643">
        <f>S19/J19*100</f>
        <v>109.37103883614692</v>
      </c>
      <c r="AJ19" s="649"/>
    </row>
    <row r="20" spans="1:36" ht="27.75" customHeight="1" thickBot="1">
      <c r="A20" s="650" t="s">
        <v>100</v>
      </c>
      <c r="B20" s="651"/>
      <c r="C20" s="652"/>
      <c r="D20" s="653">
        <v>513288</v>
      </c>
      <c r="E20" s="637"/>
      <c r="F20" s="654"/>
      <c r="G20" s="636">
        <v>23337875</v>
      </c>
      <c r="H20" s="637"/>
      <c r="I20" s="637"/>
      <c r="J20" s="638">
        <f>SUM(D20:I20)</f>
        <v>23851163</v>
      </c>
      <c r="K20" s="637"/>
      <c r="L20" s="639"/>
      <c r="M20" s="653">
        <v>545944</v>
      </c>
      <c r="N20" s="637"/>
      <c r="O20" s="654"/>
      <c r="P20" s="636">
        <v>24569638</v>
      </c>
      <c r="Q20" s="637"/>
      <c r="R20" s="637"/>
      <c r="S20" s="638">
        <f>SUM(M20:R20)</f>
        <v>25115582</v>
      </c>
      <c r="T20" s="637"/>
      <c r="U20" s="639"/>
      <c r="V20" s="640">
        <f>M20-D20</f>
        <v>32656</v>
      </c>
      <c r="W20" s="622"/>
      <c r="X20" s="623"/>
      <c r="Y20" s="624">
        <f>M20/D20*100</f>
        <v>106.3621202911426</v>
      </c>
      <c r="Z20" s="624"/>
      <c r="AA20" s="641">
        <f>P20-G20</f>
        <v>1231763</v>
      </c>
      <c r="AB20" s="622"/>
      <c r="AC20" s="623"/>
      <c r="AD20" s="624">
        <f>P20/G20*100</f>
        <v>105.27795696908994</v>
      </c>
      <c r="AE20" s="642"/>
      <c r="AF20" s="621">
        <f>S20-J20</f>
        <v>1264419</v>
      </c>
      <c r="AG20" s="622"/>
      <c r="AH20" s="623"/>
      <c r="AI20" s="624">
        <f>S20/J20*100</f>
        <v>105.3012886625277</v>
      </c>
      <c r="AJ20" s="625"/>
    </row>
    <row r="21" spans="1:36" ht="27.75" customHeight="1" thickBot="1">
      <c r="A21" s="626" t="s">
        <v>101</v>
      </c>
      <c r="B21" s="627"/>
      <c r="C21" s="628"/>
      <c r="D21" s="629">
        <f>SUM(D19:F20)</f>
        <v>779285</v>
      </c>
      <c r="E21" s="630"/>
      <c r="F21" s="631"/>
      <c r="G21" s="632">
        <f>SUM(G19:I20)</f>
        <v>30852104</v>
      </c>
      <c r="H21" s="630"/>
      <c r="I21" s="630"/>
      <c r="J21" s="633">
        <f>SUM(D21:I21)</f>
        <v>31631389</v>
      </c>
      <c r="K21" s="630"/>
      <c r="L21" s="634"/>
      <c r="M21" s="629">
        <f>SUM(M19:O20)</f>
        <v>818545</v>
      </c>
      <c r="N21" s="630"/>
      <c r="O21" s="631"/>
      <c r="P21" s="632">
        <f>SUM(P19:R20)</f>
        <v>32806351</v>
      </c>
      <c r="Q21" s="630"/>
      <c r="R21" s="630"/>
      <c r="S21" s="633">
        <f>SUM(M21:R21)</f>
        <v>33624896</v>
      </c>
      <c r="T21" s="630"/>
      <c r="U21" s="634"/>
      <c r="V21" s="635">
        <f>M21-D21</f>
        <v>39260</v>
      </c>
      <c r="W21" s="616"/>
      <c r="X21" s="617"/>
      <c r="Y21" s="614">
        <f>M21/D21*100</f>
        <v>105.03795145550087</v>
      </c>
      <c r="Z21" s="614"/>
      <c r="AA21" s="615">
        <f>P21-G21</f>
        <v>1954247</v>
      </c>
      <c r="AB21" s="616"/>
      <c r="AC21" s="617"/>
      <c r="AD21" s="614">
        <f>P21/G21*100</f>
        <v>106.33424222866617</v>
      </c>
      <c r="AE21" s="618"/>
      <c r="AF21" s="619">
        <f>S21-J21</f>
        <v>1993507</v>
      </c>
      <c r="AG21" s="616"/>
      <c r="AH21" s="617"/>
      <c r="AI21" s="614">
        <f>S21/J21*100</f>
        <v>106.30230623131978</v>
      </c>
      <c r="AJ21" s="620"/>
    </row>
    <row r="22" spans="1:36" ht="18" customHeight="1">
      <c r="J22" s="53"/>
      <c r="K22" s="53"/>
      <c r="L22" s="53"/>
      <c r="AD22" s="53"/>
    </row>
    <row r="23" spans="1:36" ht="18" customHeight="1">
      <c r="J23" s="53"/>
      <c r="K23" s="53"/>
      <c r="L23" s="53"/>
      <c r="AD23" s="53"/>
    </row>
    <row r="24" spans="1:36" ht="18" customHeight="1">
      <c r="J24" s="53"/>
      <c r="K24" s="53"/>
      <c r="L24" s="53"/>
      <c r="AD24" s="53"/>
    </row>
    <row r="25" spans="1:36" ht="18" customHeight="1">
      <c r="J25" s="53"/>
      <c r="K25" s="53"/>
      <c r="L25" s="53"/>
      <c r="AD25" s="53"/>
    </row>
  </sheetData>
  <mergeCells count="116">
    <mergeCell ref="A1:AA1"/>
    <mergeCell ref="A2:E4"/>
    <mergeCell ref="F2:I4"/>
    <mergeCell ref="J2:M4"/>
    <mergeCell ref="N2:R4"/>
    <mergeCell ref="S2:AD2"/>
    <mergeCell ref="S3:V4"/>
    <mergeCell ref="AA3:AD4"/>
    <mergeCell ref="W4:Z4"/>
    <mergeCell ref="AA5:AD5"/>
    <mergeCell ref="J6:M6"/>
    <mergeCell ref="N6:R6"/>
    <mergeCell ref="S6:V6"/>
    <mergeCell ref="W6:Z6"/>
    <mergeCell ref="AA6:AD6"/>
    <mergeCell ref="A5:E7"/>
    <mergeCell ref="F5:I7"/>
    <mergeCell ref="J5:M5"/>
    <mergeCell ref="N5:R5"/>
    <mergeCell ref="S5:V5"/>
    <mergeCell ref="W5:Z5"/>
    <mergeCell ref="J7:M7"/>
    <mergeCell ref="N7:R7"/>
    <mergeCell ref="S7:V7"/>
    <mergeCell ref="W7:Z7"/>
    <mergeCell ref="AA7:AD7"/>
    <mergeCell ref="A8:E10"/>
    <mergeCell ref="F8:I10"/>
    <mergeCell ref="J8:M8"/>
    <mergeCell ref="N8:R8"/>
    <mergeCell ref="S8:V8"/>
    <mergeCell ref="W8:Z8"/>
    <mergeCell ref="AA8:AD8"/>
    <mergeCell ref="J9:M9"/>
    <mergeCell ref="N9:R9"/>
    <mergeCell ref="S9:V9"/>
    <mergeCell ref="W9:Z9"/>
    <mergeCell ref="AA9:AD9"/>
    <mergeCell ref="J10:M10"/>
    <mergeCell ref="N10:R10"/>
    <mergeCell ref="S10:V10"/>
    <mergeCell ref="W10:Z10"/>
    <mergeCell ref="AA10:AD10"/>
    <mergeCell ref="AA11:AD11"/>
    <mergeCell ref="J12:M12"/>
    <mergeCell ref="N12:R12"/>
    <mergeCell ref="S12:V12"/>
    <mergeCell ref="W12:Z12"/>
    <mergeCell ref="AA12:AD12"/>
    <mergeCell ref="A11:E13"/>
    <mergeCell ref="F11:I13"/>
    <mergeCell ref="J11:M11"/>
    <mergeCell ref="N11:R11"/>
    <mergeCell ref="S11:V11"/>
    <mergeCell ref="W11:Z11"/>
    <mergeCell ref="J13:M13"/>
    <mergeCell ref="N13:R13"/>
    <mergeCell ref="S13:V13"/>
    <mergeCell ref="W13:Z13"/>
    <mergeCell ref="AA13:AD13"/>
    <mergeCell ref="P18:R18"/>
    <mergeCell ref="S18:U18"/>
    <mergeCell ref="V18:X18"/>
    <mergeCell ref="A16:AJ16"/>
    <mergeCell ref="A17:C18"/>
    <mergeCell ref="D17:L17"/>
    <mergeCell ref="M17:U17"/>
    <mergeCell ref="V17:AJ17"/>
    <mergeCell ref="D18:F18"/>
    <mergeCell ref="G18:I18"/>
    <mergeCell ref="J18:L18"/>
    <mergeCell ref="M18:O18"/>
    <mergeCell ref="AF18:AH18"/>
    <mergeCell ref="AI18:AJ18"/>
    <mergeCell ref="Y18:Z18"/>
    <mergeCell ref="AA18:AC18"/>
    <mergeCell ref="AD18:AE18"/>
    <mergeCell ref="Y19:Z19"/>
    <mergeCell ref="AA19:AC19"/>
    <mergeCell ref="AD19:AE19"/>
    <mergeCell ref="AF19:AH19"/>
    <mergeCell ref="AI19:AJ19"/>
    <mergeCell ref="A20:C20"/>
    <mergeCell ref="D20:F20"/>
    <mergeCell ref="G20:I20"/>
    <mergeCell ref="J20:L20"/>
    <mergeCell ref="M20:O20"/>
    <mergeCell ref="A19:C19"/>
    <mergeCell ref="D19:F19"/>
    <mergeCell ref="G19:I19"/>
    <mergeCell ref="J19:L19"/>
    <mergeCell ref="M19:O19"/>
    <mergeCell ref="P19:R19"/>
    <mergeCell ref="S19:U19"/>
    <mergeCell ref="V19:X19"/>
    <mergeCell ref="Y21:Z21"/>
    <mergeCell ref="AA21:AC21"/>
    <mergeCell ref="AD21:AE21"/>
    <mergeCell ref="AF21:AH21"/>
    <mergeCell ref="AI21:AJ21"/>
    <mergeCell ref="AF20:AH20"/>
    <mergeCell ref="AI20:AJ20"/>
    <mergeCell ref="A21:C21"/>
    <mergeCell ref="D21:F21"/>
    <mergeCell ref="G21:I21"/>
    <mergeCell ref="J21:L21"/>
    <mergeCell ref="M21:O21"/>
    <mergeCell ref="P21:R21"/>
    <mergeCell ref="S21:U21"/>
    <mergeCell ref="V21:X21"/>
    <mergeCell ref="P20:R20"/>
    <mergeCell ref="S20:U20"/>
    <mergeCell ref="V20:X20"/>
    <mergeCell ref="Y20:Z20"/>
    <mergeCell ref="AA20:AC20"/>
    <mergeCell ref="AD20:AE20"/>
  </mergeCells>
  <phoneticPr fontId="3"/>
  <pageMargins left="0.78740157480314965" right="0.78740157480314965" top="0.59055118110236227" bottom="0.78740157480314965" header="0.39370078740157483" footer="0.39370078740157483"/>
  <pageSetup paperSize="9" scale="94" firstPageNumber="2" orientation="landscape" useFirstPageNumber="1" r:id="rId1"/>
  <headerFooter scaleWithDoc="0" alignWithMargins="0">
    <oddFooter>&amp;C&amp;"ＭＳ 明朝,標準"&amp;14-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topLeftCell="A7" zoomScale="70" zoomScaleNormal="70" workbookViewId="0">
      <selection activeCell="J11" sqref="J11"/>
    </sheetView>
  </sheetViews>
  <sheetFormatPr defaultRowHeight="14.25"/>
  <cols>
    <col min="1" max="1" width="32.25" style="38" customWidth="1"/>
    <col min="2" max="2" width="15.875" style="6" customWidth="1"/>
    <col min="3" max="6" width="17.125" style="6" customWidth="1"/>
    <col min="7" max="7" width="9.625" style="6" customWidth="1"/>
    <col min="8" max="16384" width="9" style="6"/>
  </cols>
  <sheetData>
    <row r="1" spans="1:7" s="38" customFormat="1" ht="45" customHeight="1" thickBot="1">
      <c r="A1" s="790" t="s">
        <v>216</v>
      </c>
      <c r="B1" s="790"/>
      <c r="C1" s="790"/>
      <c r="D1" s="790"/>
      <c r="E1" s="790"/>
      <c r="F1" s="790"/>
      <c r="G1" s="790"/>
    </row>
    <row r="2" spans="1:7" ht="41.25" customHeight="1" thickBot="1">
      <c r="A2" s="84" t="s">
        <v>217</v>
      </c>
      <c r="B2" s="85" t="s">
        <v>131</v>
      </c>
      <c r="C2" s="86" t="s">
        <v>146</v>
      </c>
      <c r="D2" s="87" t="s">
        <v>132</v>
      </c>
      <c r="E2" s="87" t="s">
        <v>133</v>
      </c>
      <c r="F2" s="88" t="s">
        <v>134</v>
      </c>
      <c r="G2" s="88" t="s">
        <v>232</v>
      </c>
    </row>
    <row r="3" spans="1:7" ht="20.25" customHeight="1">
      <c r="A3" s="791" t="s">
        <v>7</v>
      </c>
      <c r="B3" s="89">
        <v>221601</v>
      </c>
      <c r="C3" s="505"/>
      <c r="D3" s="506"/>
      <c r="E3" s="506"/>
      <c r="F3" s="507"/>
      <c r="G3" s="793">
        <v>6</v>
      </c>
    </row>
    <row r="4" spans="1:7" ht="20.25" customHeight="1">
      <c r="A4" s="792"/>
      <c r="B4" s="90">
        <v>-227474</v>
      </c>
      <c r="C4" s="508">
        <v>798563305</v>
      </c>
      <c r="D4" s="509">
        <v>278918072</v>
      </c>
      <c r="E4" s="510">
        <v>519645233</v>
      </c>
      <c r="F4" s="511">
        <v>31178714</v>
      </c>
      <c r="G4" s="794"/>
    </row>
    <row r="5" spans="1:7" ht="41.25" customHeight="1">
      <c r="A5" s="95" t="s">
        <v>8</v>
      </c>
      <c r="B5" s="94">
        <v>47</v>
      </c>
      <c r="C5" s="91">
        <v>273617</v>
      </c>
      <c r="D5" s="92">
        <v>81876</v>
      </c>
      <c r="E5" s="93">
        <v>191741</v>
      </c>
      <c r="F5" s="94">
        <v>10354</v>
      </c>
      <c r="G5" s="499">
        <v>5.4</v>
      </c>
    </row>
    <row r="6" spans="1:7" ht="41.25" customHeight="1">
      <c r="A6" s="95" t="s">
        <v>9</v>
      </c>
      <c r="B6" s="94">
        <v>1192</v>
      </c>
      <c r="C6" s="91">
        <v>30414570</v>
      </c>
      <c r="D6" s="92">
        <v>2076509</v>
      </c>
      <c r="E6" s="93">
        <v>28338061</v>
      </c>
      <c r="F6" s="94">
        <v>840725</v>
      </c>
      <c r="G6" s="499">
        <v>3</v>
      </c>
    </row>
    <row r="7" spans="1:7" ht="41.25" customHeight="1">
      <c r="A7" s="95" t="s">
        <v>66</v>
      </c>
      <c r="B7" s="89">
        <v>1673</v>
      </c>
      <c r="C7" s="96">
        <v>14009463</v>
      </c>
      <c r="D7" s="97">
        <v>2914429</v>
      </c>
      <c r="E7" s="98">
        <v>11095034</v>
      </c>
      <c r="F7" s="89">
        <v>332851</v>
      </c>
      <c r="G7" s="499">
        <v>3</v>
      </c>
    </row>
    <row r="8" spans="1:7" ht="41.25" customHeight="1">
      <c r="A8" s="95" t="s">
        <v>67</v>
      </c>
      <c r="B8" s="99">
        <v>254</v>
      </c>
      <c r="C8" s="100">
        <v>978111</v>
      </c>
      <c r="D8" s="212">
        <v>442478</v>
      </c>
      <c r="E8" s="101">
        <v>535633</v>
      </c>
      <c r="F8" s="99">
        <v>16069</v>
      </c>
      <c r="G8" s="499">
        <v>3</v>
      </c>
    </row>
    <row r="9" spans="1:7" ht="41.25" customHeight="1">
      <c r="A9" s="95" t="s">
        <v>233</v>
      </c>
      <c r="B9" s="99">
        <v>1724</v>
      </c>
      <c r="C9" s="102" t="s">
        <v>234</v>
      </c>
      <c r="D9" s="103" t="s">
        <v>33</v>
      </c>
      <c r="E9" s="104" t="s">
        <v>33</v>
      </c>
      <c r="F9" s="99">
        <v>100000</v>
      </c>
      <c r="G9" s="105" t="s">
        <v>33</v>
      </c>
    </row>
    <row r="10" spans="1:7" ht="41.25" customHeight="1">
      <c r="A10" s="95" t="s">
        <v>235</v>
      </c>
      <c r="B10" s="94">
        <v>1303</v>
      </c>
      <c r="C10" s="106" t="s">
        <v>33</v>
      </c>
      <c r="D10" s="107" t="s">
        <v>33</v>
      </c>
      <c r="E10" s="107" t="s">
        <v>33</v>
      </c>
      <c r="F10" s="94">
        <v>280000</v>
      </c>
      <c r="G10" s="105" t="s">
        <v>33</v>
      </c>
    </row>
    <row r="11" spans="1:7" ht="20.25" customHeight="1">
      <c r="A11" s="795" t="s">
        <v>218</v>
      </c>
      <c r="B11" s="512">
        <f>B3+B5+B6+B7+B8+B9+B10</f>
        <v>227794</v>
      </c>
      <c r="C11" s="797" t="s">
        <v>33</v>
      </c>
      <c r="D11" s="799" t="s">
        <v>33</v>
      </c>
      <c r="E11" s="799" t="s">
        <v>33</v>
      </c>
      <c r="F11" s="801">
        <f>SUM(F4:F10)</f>
        <v>32758713</v>
      </c>
      <c r="G11" s="803" t="s">
        <v>33</v>
      </c>
    </row>
    <row r="12" spans="1:7" ht="20.25" customHeight="1" thickBot="1">
      <c r="A12" s="796"/>
      <c r="B12" s="108">
        <v>-233667</v>
      </c>
      <c r="C12" s="798" t="s">
        <v>33</v>
      </c>
      <c r="D12" s="800" t="s">
        <v>33</v>
      </c>
      <c r="E12" s="800" t="s">
        <v>33</v>
      </c>
      <c r="F12" s="802"/>
      <c r="G12" s="804" t="s">
        <v>33</v>
      </c>
    </row>
    <row r="13" spans="1:7" ht="41.25" customHeight="1">
      <c r="A13" s="360" t="s">
        <v>294</v>
      </c>
      <c r="B13" s="513" t="s">
        <v>33</v>
      </c>
      <c r="C13" s="514" t="s">
        <v>33</v>
      </c>
      <c r="D13" s="515" t="s">
        <v>33</v>
      </c>
      <c r="E13" s="515" t="s">
        <v>33</v>
      </c>
      <c r="F13" s="511">
        <v>4087971</v>
      </c>
      <c r="G13" s="513" t="s">
        <v>33</v>
      </c>
    </row>
    <row r="14" spans="1:7" ht="41.25" customHeight="1">
      <c r="A14" s="361" t="s">
        <v>295</v>
      </c>
      <c r="B14" s="516" t="s">
        <v>33</v>
      </c>
      <c r="C14" s="517" t="s">
        <v>33</v>
      </c>
      <c r="D14" s="518" t="s">
        <v>33</v>
      </c>
      <c r="E14" s="518" t="s">
        <v>33</v>
      </c>
      <c r="F14" s="519">
        <v>4040333</v>
      </c>
      <c r="G14" s="516" t="s">
        <v>33</v>
      </c>
    </row>
    <row r="15" spans="1:7" ht="41.25" customHeight="1" thickBot="1">
      <c r="A15" s="109" t="s">
        <v>219</v>
      </c>
      <c r="B15" s="520" t="s">
        <v>33</v>
      </c>
      <c r="C15" s="521" t="s">
        <v>33</v>
      </c>
      <c r="D15" s="522" t="s">
        <v>33</v>
      </c>
      <c r="E15" s="522" t="s">
        <v>33</v>
      </c>
      <c r="F15" s="523">
        <f>F11+F13-F14</f>
        <v>32806351</v>
      </c>
      <c r="G15" s="520" t="s">
        <v>33</v>
      </c>
    </row>
    <row r="16" spans="1:7" ht="20.100000000000001" customHeight="1">
      <c r="B16" s="502" t="s">
        <v>11</v>
      </c>
      <c r="C16" s="503"/>
      <c r="D16" s="504">
        <v>5873</v>
      </c>
      <c r="E16" s="502" t="s">
        <v>68</v>
      </c>
      <c r="F16" s="38"/>
      <c r="G16" s="38"/>
    </row>
  </sheetData>
  <mergeCells count="9">
    <mergeCell ref="A1:G1"/>
    <mergeCell ref="A3:A4"/>
    <mergeCell ref="G3:G4"/>
    <mergeCell ref="A11:A12"/>
    <mergeCell ref="C11:C12"/>
    <mergeCell ref="D11:D12"/>
    <mergeCell ref="E11:E12"/>
    <mergeCell ref="F11:F12"/>
    <mergeCell ref="G11:G12"/>
  </mergeCells>
  <phoneticPr fontId="3"/>
  <pageMargins left="0.78740157480314965" right="0.78740157480314965" top="0.59055118110236227" bottom="0.78740157480314965" header="0.39370078740157483" footer="0.39370078740157483"/>
  <pageSetup paperSize="9" scale="97" firstPageNumber="3" orientation="landscape" useFirstPageNumber="1" r:id="rId1"/>
  <headerFooter scaleWithDoc="0" alignWithMargins="0">
    <oddFooter>&amp;C&amp;"ＭＳ 明朝,標準"&amp;14-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24"/>
  <sheetViews>
    <sheetView zoomScale="90" zoomScaleNormal="90" workbookViewId="0">
      <selection activeCell="AC21" sqref="AC21:AE21"/>
    </sheetView>
  </sheetViews>
  <sheetFormatPr defaultColWidth="3.625" defaultRowHeight="21" customHeight="1"/>
  <cols>
    <col min="1" max="16384" width="3.625" style="127"/>
  </cols>
  <sheetData>
    <row r="1" spans="1:46" s="221" customFormat="1" ht="33" customHeight="1" thickBot="1">
      <c r="A1" s="955" t="s">
        <v>12</v>
      </c>
      <c r="B1" s="955"/>
      <c r="C1" s="955"/>
      <c r="D1" s="955"/>
      <c r="E1" s="955"/>
      <c r="F1" s="955"/>
      <c r="G1" s="955"/>
      <c r="H1" s="955"/>
      <c r="I1" s="955"/>
      <c r="J1" s="955"/>
      <c r="K1" s="955"/>
      <c r="L1" s="955"/>
      <c r="M1" s="955"/>
      <c r="N1" s="955"/>
      <c r="O1" s="955"/>
      <c r="P1" s="955"/>
      <c r="Q1" s="955"/>
      <c r="R1" s="955"/>
      <c r="S1" s="955"/>
      <c r="T1" s="955"/>
      <c r="U1" s="955"/>
      <c r="V1" s="955"/>
      <c r="W1" s="955"/>
      <c r="X1" s="955"/>
      <c r="Y1" s="955"/>
      <c r="Z1" s="955"/>
      <c r="AA1" s="955"/>
      <c r="AB1" s="955"/>
      <c r="AC1" s="955"/>
      <c r="AD1" s="955"/>
      <c r="AE1" s="955"/>
      <c r="AF1" s="955"/>
      <c r="AG1" s="955"/>
      <c r="AH1" s="955"/>
      <c r="AI1" s="955"/>
      <c r="AJ1" s="955"/>
      <c r="AK1" s="955"/>
      <c r="AL1" s="955"/>
      <c r="AM1" s="955"/>
      <c r="AN1" s="955"/>
      <c r="AO1" s="955"/>
      <c r="AP1" s="955"/>
      <c r="AQ1" s="955"/>
      <c r="AR1" s="955"/>
      <c r="AS1" s="955"/>
      <c r="AT1" s="955"/>
    </row>
    <row r="2" spans="1:46" ht="21" customHeight="1">
      <c r="A2" s="956" t="s">
        <v>145</v>
      </c>
      <c r="B2" s="957"/>
      <c r="C2" s="957"/>
      <c r="D2" s="957"/>
      <c r="E2" s="957"/>
      <c r="F2" s="957"/>
      <c r="G2" s="957"/>
      <c r="H2" s="957"/>
      <c r="I2" s="958"/>
      <c r="J2" s="962" t="s">
        <v>223</v>
      </c>
      <c r="K2" s="963"/>
      <c r="L2" s="963"/>
      <c r="M2" s="963"/>
      <c r="N2" s="963"/>
      <c r="O2" s="963"/>
      <c r="P2" s="963"/>
      <c r="Q2" s="963"/>
      <c r="R2" s="963"/>
      <c r="S2" s="963"/>
      <c r="T2" s="963"/>
      <c r="U2" s="964"/>
      <c r="V2" s="962" t="s">
        <v>275</v>
      </c>
      <c r="W2" s="963"/>
      <c r="X2" s="963"/>
      <c r="Y2" s="963"/>
      <c r="Z2" s="963"/>
      <c r="AA2" s="963"/>
      <c r="AB2" s="963"/>
      <c r="AC2" s="963"/>
      <c r="AD2" s="963"/>
      <c r="AE2" s="963"/>
      <c r="AF2" s="963"/>
      <c r="AG2" s="964"/>
      <c r="AH2" s="894" t="s">
        <v>13</v>
      </c>
      <c r="AI2" s="895"/>
      <c r="AJ2" s="895"/>
      <c r="AK2" s="965"/>
      <c r="AL2" s="894" t="s">
        <v>117</v>
      </c>
      <c r="AM2" s="895"/>
      <c r="AN2" s="895"/>
      <c r="AO2" s="895"/>
      <c r="AP2" s="895"/>
      <c r="AQ2" s="895"/>
      <c r="AR2" s="895"/>
      <c r="AS2" s="895"/>
      <c r="AT2" s="965"/>
    </row>
    <row r="3" spans="1:46" ht="28.5" customHeight="1" thickBot="1">
      <c r="A3" s="959"/>
      <c r="B3" s="960"/>
      <c r="C3" s="960"/>
      <c r="D3" s="960"/>
      <c r="E3" s="960"/>
      <c r="F3" s="960"/>
      <c r="G3" s="960"/>
      <c r="H3" s="960"/>
      <c r="I3" s="961"/>
      <c r="J3" s="954" t="s">
        <v>107</v>
      </c>
      <c r="K3" s="952"/>
      <c r="L3" s="952"/>
      <c r="M3" s="952"/>
      <c r="N3" s="907" t="s">
        <v>108</v>
      </c>
      <c r="O3" s="952"/>
      <c r="P3" s="952"/>
      <c r="Q3" s="952"/>
      <c r="R3" s="907" t="s">
        <v>109</v>
      </c>
      <c r="S3" s="952"/>
      <c r="T3" s="952"/>
      <c r="U3" s="953"/>
      <c r="V3" s="954" t="s">
        <v>107</v>
      </c>
      <c r="W3" s="952"/>
      <c r="X3" s="952"/>
      <c r="Y3" s="952"/>
      <c r="Z3" s="907" t="s">
        <v>108</v>
      </c>
      <c r="AA3" s="952"/>
      <c r="AB3" s="952"/>
      <c r="AC3" s="952"/>
      <c r="AD3" s="907" t="s">
        <v>109</v>
      </c>
      <c r="AE3" s="952"/>
      <c r="AF3" s="952"/>
      <c r="AG3" s="953"/>
      <c r="AH3" s="954" t="s">
        <v>109</v>
      </c>
      <c r="AI3" s="952"/>
      <c r="AJ3" s="952"/>
      <c r="AK3" s="953"/>
      <c r="AL3" s="954" t="s">
        <v>114</v>
      </c>
      <c r="AM3" s="952"/>
      <c r="AN3" s="952"/>
      <c r="AO3" s="868" t="s">
        <v>115</v>
      </c>
      <c r="AP3" s="869"/>
      <c r="AQ3" s="869"/>
      <c r="AR3" s="907" t="s">
        <v>116</v>
      </c>
      <c r="AS3" s="952"/>
      <c r="AT3" s="953"/>
    </row>
    <row r="4" spans="1:46" ht="21" customHeight="1">
      <c r="A4" s="948" t="s">
        <v>16</v>
      </c>
      <c r="B4" s="949"/>
      <c r="C4" s="949"/>
      <c r="D4" s="949"/>
      <c r="E4" s="949"/>
      <c r="F4" s="949"/>
      <c r="G4" s="949"/>
      <c r="H4" s="949"/>
      <c r="I4" s="950"/>
      <c r="J4" s="951">
        <v>4085</v>
      </c>
      <c r="K4" s="947"/>
      <c r="L4" s="947"/>
      <c r="M4" s="947"/>
      <c r="N4" s="947">
        <v>591</v>
      </c>
      <c r="O4" s="947"/>
      <c r="P4" s="947"/>
      <c r="Q4" s="947"/>
      <c r="R4" s="939">
        <f t="shared" ref="R4:R13" si="0">SUM(J4:Q4)</f>
        <v>4676</v>
      </c>
      <c r="S4" s="939"/>
      <c r="T4" s="939"/>
      <c r="U4" s="940"/>
      <c r="V4" s="951">
        <v>4672</v>
      </c>
      <c r="W4" s="947"/>
      <c r="X4" s="947"/>
      <c r="Y4" s="947"/>
      <c r="Z4" s="947">
        <v>1758</v>
      </c>
      <c r="AA4" s="947"/>
      <c r="AB4" s="947"/>
      <c r="AC4" s="947"/>
      <c r="AD4" s="939">
        <f t="shared" ref="AD4:AD14" si="1">SUM(V4:AC4)</f>
        <v>6430</v>
      </c>
      <c r="AE4" s="939"/>
      <c r="AF4" s="939"/>
      <c r="AG4" s="940"/>
      <c r="AH4" s="941">
        <f>AD4-R4</f>
        <v>1754</v>
      </c>
      <c r="AI4" s="942"/>
      <c r="AJ4" s="942"/>
      <c r="AK4" s="943"/>
      <c r="AL4" s="944">
        <f>V4/J4*100</f>
        <v>114.36964504283966</v>
      </c>
      <c r="AM4" s="945"/>
      <c r="AN4" s="945"/>
      <c r="AO4" s="945">
        <f>Z4/N4*100</f>
        <v>297.46192893401013</v>
      </c>
      <c r="AP4" s="945"/>
      <c r="AQ4" s="945"/>
      <c r="AR4" s="945">
        <f>AD4/R4*100</f>
        <v>137.51069289991446</v>
      </c>
      <c r="AS4" s="945"/>
      <c r="AT4" s="946"/>
    </row>
    <row r="5" spans="1:46" ht="21" customHeight="1">
      <c r="A5" s="935" t="s">
        <v>17</v>
      </c>
      <c r="B5" s="936"/>
      <c r="C5" s="936"/>
      <c r="D5" s="936"/>
      <c r="E5" s="936"/>
      <c r="F5" s="936"/>
      <c r="G5" s="936"/>
      <c r="H5" s="936"/>
      <c r="I5" s="937"/>
      <c r="J5" s="938">
        <v>126682</v>
      </c>
      <c r="K5" s="930"/>
      <c r="L5" s="930"/>
      <c r="M5" s="930"/>
      <c r="N5" s="930">
        <v>93669</v>
      </c>
      <c r="O5" s="930"/>
      <c r="P5" s="930"/>
      <c r="Q5" s="930"/>
      <c r="R5" s="922">
        <f t="shared" si="0"/>
        <v>220351</v>
      </c>
      <c r="S5" s="922"/>
      <c r="T5" s="922"/>
      <c r="U5" s="923"/>
      <c r="V5" s="938">
        <v>129616</v>
      </c>
      <c r="W5" s="930"/>
      <c r="X5" s="930"/>
      <c r="Y5" s="930"/>
      <c r="Z5" s="930">
        <v>168210</v>
      </c>
      <c r="AA5" s="930"/>
      <c r="AB5" s="930"/>
      <c r="AC5" s="930"/>
      <c r="AD5" s="922">
        <f t="shared" si="1"/>
        <v>297826</v>
      </c>
      <c r="AE5" s="922"/>
      <c r="AF5" s="922"/>
      <c r="AG5" s="923"/>
      <c r="AH5" s="924">
        <f t="shared" ref="AH5:AH14" si="2">AD5-R5</f>
        <v>77475</v>
      </c>
      <c r="AI5" s="925"/>
      <c r="AJ5" s="925"/>
      <c r="AK5" s="926"/>
      <c r="AL5" s="927">
        <f t="shared" ref="AL5:AL14" si="3">V5/J5*100</f>
        <v>102.31603542729037</v>
      </c>
      <c r="AM5" s="928"/>
      <c r="AN5" s="928"/>
      <c r="AO5" s="928">
        <f t="shared" ref="AO5:AO14" si="4">Z5/N5*100</f>
        <v>179.57915639112193</v>
      </c>
      <c r="AP5" s="928"/>
      <c r="AQ5" s="928"/>
      <c r="AR5" s="928">
        <f t="shared" ref="AR5:AR14" si="5">AD5/R5*100</f>
        <v>135.15981320711049</v>
      </c>
      <c r="AS5" s="928"/>
      <c r="AT5" s="929"/>
    </row>
    <row r="6" spans="1:46" ht="21" customHeight="1">
      <c r="A6" s="935" t="s">
        <v>18</v>
      </c>
      <c r="B6" s="936"/>
      <c r="C6" s="936"/>
      <c r="D6" s="936"/>
      <c r="E6" s="936"/>
      <c r="F6" s="936"/>
      <c r="G6" s="936"/>
      <c r="H6" s="936"/>
      <c r="I6" s="937"/>
      <c r="J6" s="938">
        <v>146748</v>
      </c>
      <c r="K6" s="930"/>
      <c r="L6" s="930"/>
      <c r="M6" s="930"/>
      <c r="N6" s="930">
        <v>329886</v>
      </c>
      <c r="O6" s="930"/>
      <c r="P6" s="930"/>
      <c r="Q6" s="930"/>
      <c r="R6" s="922">
        <f t="shared" si="0"/>
        <v>476634</v>
      </c>
      <c r="S6" s="922"/>
      <c r="T6" s="922"/>
      <c r="U6" s="923"/>
      <c r="V6" s="938">
        <v>144856</v>
      </c>
      <c r="W6" s="930"/>
      <c r="X6" s="930"/>
      <c r="Y6" s="930"/>
      <c r="Z6" s="930">
        <v>491381</v>
      </c>
      <c r="AA6" s="930"/>
      <c r="AB6" s="930"/>
      <c r="AC6" s="930"/>
      <c r="AD6" s="922">
        <f t="shared" si="1"/>
        <v>636237</v>
      </c>
      <c r="AE6" s="922"/>
      <c r="AF6" s="922"/>
      <c r="AG6" s="923"/>
      <c r="AH6" s="924">
        <f t="shared" si="2"/>
        <v>159603</v>
      </c>
      <c r="AI6" s="925"/>
      <c r="AJ6" s="925"/>
      <c r="AK6" s="926"/>
      <c r="AL6" s="927">
        <f t="shared" si="3"/>
        <v>98.710714967154573</v>
      </c>
      <c r="AM6" s="928"/>
      <c r="AN6" s="928"/>
      <c r="AO6" s="928">
        <f t="shared" si="4"/>
        <v>148.95479044275902</v>
      </c>
      <c r="AP6" s="928"/>
      <c r="AQ6" s="928"/>
      <c r="AR6" s="928">
        <f t="shared" si="5"/>
        <v>133.48544165963821</v>
      </c>
      <c r="AS6" s="928"/>
      <c r="AT6" s="929"/>
    </row>
    <row r="7" spans="1:46" ht="21" customHeight="1">
      <c r="A7" s="935" t="s">
        <v>19</v>
      </c>
      <c r="B7" s="936"/>
      <c r="C7" s="936"/>
      <c r="D7" s="936"/>
      <c r="E7" s="936"/>
      <c r="F7" s="936"/>
      <c r="G7" s="936"/>
      <c r="H7" s="936"/>
      <c r="I7" s="937"/>
      <c r="J7" s="938">
        <v>328355</v>
      </c>
      <c r="K7" s="930"/>
      <c r="L7" s="930"/>
      <c r="M7" s="930"/>
      <c r="N7" s="930">
        <v>262269</v>
      </c>
      <c r="O7" s="930"/>
      <c r="P7" s="930"/>
      <c r="Q7" s="930"/>
      <c r="R7" s="922">
        <f t="shared" si="0"/>
        <v>590624</v>
      </c>
      <c r="S7" s="922"/>
      <c r="T7" s="922"/>
      <c r="U7" s="923"/>
      <c r="V7" s="938">
        <v>329487</v>
      </c>
      <c r="W7" s="930"/>
      <c r="X7" s="930"/>
      <c r="Y7" s="930"/>
      <c r="Z7" s="930">
        <v>457700</v>
      </c>
      <c r="AA7" s="930"/>
      <c r="AB7" s="930"/>
      <c r="AC7" s="930"/>
      <c r="AD7" s="922">
        <f t="shared" si="1"/>
        <v>787187</v>
      </c>
      <c r="AE7" s="922"/>
      <c r="AF7" s="922"/>
      <c r="AG7" s="923"/>
      <c r="AH7" s="924">
        <f t="shared" si="2"/>
        <v>196563</v>
      </c>
      <c r="AI7" s="925"/>
      <c r="AJ7" s="925"/>
      <c r="AK7" s="926"/>
      <c r="AL7" s="927">
        <f t="shared" si="3"/>
        <v>100.3447488236817</v>
      </c>
      <c r="AM7" s="928"/>
      <c r="AN7" s="928"/>
      <c r="AO7" s="928">
        <f t="shared" si="4"/>
        <v>174.5154783828817</v>
      </c>
      <c r="AP7" s="928"/>
      <c r="AQ7" s="928"/>
      <c r="AR7" s="928">
        <f t="shared" si="5"/>
        <v>133.28056428455329</v>
      </c>
      <c r="AS7" s="928"/>
      <c r="AT7" s="929"/>
    </row>
    <row r="8" spans="1:46" ht="21" customHeight="1">
      <c r="A8" s="935" t="s">
        <v>20</v>
      </c>
      <c r="B8" s="936"/>
      <c r="C8" s="936"/>
      <c r="D8" s="936"/>
      <c r="E8" s="936"/>
      <c r="F8" s="936"/>
      <c r="G8" s="936"/>
      <c r="H8" s="936"/>
      <c r="I8" s="937"/>
      <c r="J8" s="938">
        <v>71520</v>
      </c>
      <c r="K8" s="930"/>
      <c r="L8" s="930"/>
      <c r="M8" s="930"/>
      <c r="N8" s="930">
        <v>274563</v>
      </c>
      <c r="O8" s="930"/>
      <c r="P8" s="930"/>
      <c r="Q8" s="930"/>
      <c r="R8" s="922">
        <f t="shared" si="0"/>
        <v>346083</v>
      </c>
      <c r="S8" s="922"/>
      <c r="T8" s="922"/>
      <c r="U8" s="923"/>
      <c r="V8" s="938">
        <v>66096</v>
      </c>
      <c r="W8" s="930"/>
      <c r="X8" s="930"/>
      <c r="Y8" s="930"/>
      <c r="Z8" s="930">
        <v>391775</v>
      </c>
      <c r="AA8" s="930"/>
      <c r="AB8" s="930"/>
      <c r="AC8" s="930"/>
      <c r="AD8" s="922">
        <f t="shared" si="1"/>
        <v>457871</v>
      </c>
      <c r="AE8" s="922"/>
      <c r="AF8" s="922"/>
      <c r="AG8" s="923"/>
      <c r="AH8" s="924">
        <f t="shared" si="2"/>
        <v>111788</v>
      </c>
      <c r="AI8" s="925"/>
      <c r="AJ8" s="925"/>
      <c r="AK8" s="926"/>
      <c r="AL8" s="927">
        <f t="shared" si="3"/>
        <v>92.416107382550337</v>
      </c>
      <c r="AM8" s="928"/>
      <c r="AN8" s="928"/>
      <c r="AO8" s="928">
        <f t="shared" si="4"/>
        <v>142.69038435623153</v>
      </c>
      <c r="AP8" s="928"/>
      <c r="AQ8" s="928"/>
      <c r="AR8" s="928">
        <f t="shared" si="5"/>
        <v>132.30092203315388</v>
      </c>
      <c r="AS8" s="928"/>
      <c r="AT8" s="929"/>
    </row>
    <row r="9" spans="1:46" ht="21" customHeight="1">
      <c r="A9" s="935" t="s">
        <v>21</v>
      </c>
      <c r="B9" s="936"/>
      <c r="C9" s="936"/>
      <c r="D9" s="936"/>
      <c r="E9" s="936"/>
      <c r="F9" s="936"/>
      <c r="G9" s="936"/>
      <c r="H9" s="936"/>
      <c r="I9" s="937"/>
      <c r="J9" s="938">
        <v>91682</v>
      </c>
      <c r="K9" s="930"/>
      <c r="L9" s="930"/>
      <c r="M9" s="930"/>
      <c r="N9" s="930">
        <v>112740</v>
      </c>
      <c r="O9" s="930"/>
      <c r="P9" s="930"/>
      <c r="Q9" s="930"/>
      <c r="R9" s="922">
        <f t="shared" si="0"/>
        <v>204422</v>
      </c>
      <c r="S9" s="922"/>
      <c r="T9" s="922"/>
      <c r="U9" s="923"/>
      <c r="V9" s="938">
        <v>98111</v>
      </c>
      <c r="W9" s="930"/>
      <c r="X9" s="930"/>
      <c r="Y9" s="930"/>
      <c r="Z9" s="930">
        <v>176932</v>
      </c>
      <c r="AA9" s="930"/>
      <c r="AB9" s="930"/>
      <c r="AC9" s="930"/>
      <c r="AD9" s="922">
        <f t="shared" si="1"/>
        <v>275043</v>
      </c>
      <c r="AE9" s="922"/>
      <c r="AF9" s="922"/>
      <c r="AG9" s="923"/>
      <c r="AH9" s="924">
        <f t="shared" si="2"/>
        <v>70621</v>
      </c>
      <c r="AI9" s="925"/>
      <c r="AJ9" s="925"/>
      <c r="AK9" s="926"/>
      <c r="AL9" s="927">
        <f t="shared" si="3"/>
        <v>107.01228158198992</v>
      </c>
      <c r="AM9" s="928"/>
      <c r="AN9" s="928"/>
      <c r="AO9" s="928">
        <f t="shared" si="4"/>
        <v>156.93808763526698</v>
      </c>
      <c r="AP9" s="928"/>
      <c r="AQ9" s="928"/>
      <c r="AR9" s="928">
        <f t="shared" si="5"/>
        <v>134.54667305867275</v>
      </c>
      <c r="AS9" s="928"/>
      <c r="AT9" s="929"/>
    </row>
    <row r="10" spans="1:46" ht="21" customHeight="1">
      <c r="A10" s="935" t="s">
        <v>22</v>
      </c>
      <c r="B10" s="936"/>
      <c r="C10" s="936"/>
      <c r="D10" s="936"/>
      <c r="E10" s="936"/>
      <c r="F10" s="936"/>
      <c r="G10" s="936"/>
      <c r="H10" s="936"/>
      <c r="I10" s="937"/>
      <c r="J10" s="938">
        <v>73675</v>
      </c>
      <c r="K10" s="930"/>
      <c r="L10" s="930"/>
      <c r="M10" s="930"/>
      <c r="N10" s="930">
        <v>104856</v>
      </c>
      <c r="O10" s="930"/>
      <c r="P10" s="930"/>
      <c r="Q10" s="930"/>
      <c r="R10" s="922">
        <f t="shared" si="0"/>
        <v>178531</v>
      </c>
      <c r="S10" s="922"/>
      <c r="T10" s="922"/>
      <c r="U10" s="923"/>
      <c r="V10" s="938">
        <v>76764</v>
      </c>
      <c r="W10" s="930"/>
      <c r="X10" s="930"/>
      <c r="Y10" s="930"/>
      <c r="Z10" s="930">
        <v>178969</v>
      </c>
      <c r="AA10" s="930"/>
      <c r="AB10" s="930"/>
      <c r="AC10" s="930"/>
      <c r="AD10" s="922">
        <f t="shared" si="1"/>
        <v>255733</v>
      </c>
      <c r="AE10" s="922"/>
      <c r="AF10" s="922"/>
      <c r="AG10" s="923"/>
      <c r="AH10" s="924">
        <f t="shared" si="2"/>
        <v>77202</v>
      </c>
      <c r="AI10" s="925"/>
      <c r="AJ10" s="925"/>
      <c r="AK10" s="926"/>
      <c r="AL10" s="927">
        <f t="shared" si="3"/>
        <v>104.19273837801153</v>
      </c>
      <c r="AM10" s="928"/>
      <c r="AN10" s="928"/>
      <c r="AO10" s="928">
        <f t="shared" si="4"/>
        <v>170.68074311436635</v>
      </c>
      <c r="AP10" s="928"/>
      <c r="AQ10" s="928"/>
      <c r="AR10" s="928">
        <f t="shared" si="5"/>
        <v>143.24291019486813</v>
      </c>
      <c r="AS10" s="928"/>
      <c r="AT10" s="929"/>
    </row>
    <row r="11" spans="1:46" ht="21" customHeight="1">
      <c r="A11" s="935" t="s">
        <v>23</v>
      </c>
      <c r="B11" s="936"/>
      <c r="C11" s="936"/>
      <c r="D11" s="936"/>
      <c r="E11" s="936"/>
      <c r="F11" s="936"/>
      <c r="G11" s="936"/>
      <c r="H11" s="936"/>
      <c r="I11" s="937"/>
      <c r="J11" s="938">
        <v>7013</v>
      </c>
      <c r="K11" s="930"/>
      <c r="L11" s="930"/>
      <c r="M11" s="930"/>
      <c r="N11" s="930">
        <v>18382</v>
      </c>
      <c r="O11" s="930"/>
      <c r="P11" s="930"/>
      <c r="Q11" s="930"/>
      <c r="R11" s="922">
        <f t="shared" si="0"/>
        <v>25395</v>
      </c>
      <c r="S11" s="922"/>
      <c r="T11" s="922"/>
      <c r="U11" s="923"/>
      <c r="V11" s="938">
        <v>4770</v>
      </c>
      <c r="W11" s="930"/>
      <c r="X11" s="930"/>
      <c r="Y11" s="930"/>
      <c r="Z11" s="930">
        <v>8445</v>
      </c>
      <c r="AA11" s="930"/>
      <c r="AB11" s="930"/>
      <c r="AC11" s="930"/>
      <c r="AD11" s="922">
        <f t="shared" si="1"/>
        <v>13215</v>
      </c>
      <c r="AE11" s="922"/>
      <c r="AF11" s="922"/>
      <c r="AG11" s="923"/>
      <c r="AH11" s="924">
        <f t="shared" si="2"/>
        <v>-12180</v>
      </c>
      <c r="AI11" s="925"/>
      <c r="AJ11" s="925"/>
      <c r="AK11" s="926"/>
      <c r="AL11" s="927">
        <f t="shared" si="3"/>
        <v>68.016540710109794</v>
      </c>
      <c r="AM11" s="928"/>
      <c r="AN11" s="928"/>
      <c r="AO11" s="928">
        <f t="shared" si="4"/>
        <v>45.941682080295941</v>
      </c>
      <c r="AP11" s="928"/>
      <c r="AQ11" s="928"/>
      <c r="AR11" s="928">
        <f t="shared" si="5"/>
        <v>52.037802717070292</v>
      </c>
      <c r="AS11" s="928"/>
      <c r="AT11" s="929"/>
    </row>
    <row r="12" spans="1:46" ht="21" customHeight="1">
      <c r="A12" s="935" t="s">
        <v>24</v>
      </c>
      <c r="B12" s="936"/>
      <c r="C12" s="936"/>
      <c r="D12" s="936"/>
      <c r="E12" s="936"/>
      <c r="F12" s="936"/>
      <c r="G12" s="936"/>
      <c r="H12" s="936"/>
      <c r="I12" s="937"/>
      <c r="J12" s="938">
        <v>356643</v>
      </c>
      <c r="K12" s="930"/>
      <c r="L12" s="930"/>
      <c r="M12" s="930"/>
      <c r="N12" s="930">
        <v>206950</v>
      </c>
      <c r="O12" s="930"/>
      <c r="P12" s="930"/>
      <c r="Q12" s="930"/>
      <c r="R12" s="922">
        <f t="shared" si="0"/>
        <v>563593</v>
      </c>
      <c r="S12" s="922"/>
      <c r="T12" s="922"/>
      <c r="U12" s="923"/>
      <c r="V12" s="938">
        <v>356067</v>
      </c>
      <c r="W12" s="930"/>
      <c r="X12" s="930"/>
      <c r="Y12" s="930"/>
      <c r="Z12" s="930">
        <v>360529</v>
      </c>
      <c r="AA12" s="930"/>
      <c r="AB12" s="930"/>
      <c r="AC12" s="930"/>
      <c r="AD12" s="922">
        <f t="shared" si="1"/>
        <v>716596</v>
      </c>
      <c r="AE12" s="922"/>
      <c r="AF12" s="922"/>
      <c r="AG12" s="923"/>
      <c r="AH12" s="924">
        <f t="shared" si="2"/>
        <v>153003</v>
      </c>
      <c r="AI12" s="925"/>
      <c r="AJ12" s="925"/>
      <c r="AK12" s="926"/>
      <c r="AL12" s="927">
        <f t="shared" si="3"/>
        <v>99.838493956141022</v>
      </c>
      <c r="AM12" s="928"/>
      <c r="AN12" s="928"/>
      <c r="AO12" s="928">
        <f t="shared" si="4"/>
        <v>174.21067890794879</v>
      </c>
      <c r="AP12" s="928"/>
      <c r="AQ12" s="928"/>
      <c r="AR12" s="928">
        <f t="shared" si="5"/>
        <v>127.14778217614484</v>
      </c>
      <c r="AS12" s="928"/>
      <c r="AT12" s="929"/>
    </row>
    <row r="13" spans="1:46" ht="21" customHeight="1" thickBot="1">
      <c r="A13" s="931" t="s">
        <v>25</v>
      </c>
      <c r="B13" s="932"/>
      <c r="C13" s="932"/>
      <c r="D13" s="932"/>
      <c r="E13" s="932"/>
      <c r="F13" s="932"/>
      <c r="G13" s="932"/>
      <c r="H13" s="932"/>
      <c r="I13" s="933"/>
      <c r="J13" s="934">
        <v>750</v>
      </c>
      <c r="K13" s="913"/>
      <c r="L13" s="913"/>
      <c r="M13" s="913"/>
      <c r="N13" s="913">
        <v>195</v>
      </c>
      <c r="O13" s="913"/>
      <c r="P13" s="913"/>
      <c r="Q13" s="913"/>
      <c r="R13" s="914">
        <f t="shared" si="0"/>
        <v>945</v>
      </c>
      <c r="S13" s="914"/>
      <c r="T13" s="914"/>
      <c r="U13" s="915"/>
      <c r="V13" s="934">
        <v>700</v>
      </c>
      <c r="W13" s="913"/>
      <c r="X13" s="913"/>
      <c r="Y13" s="913"/>
      <c r="Z13" s="913">
        <v>168</v>
      </c>
      <c r="AA13" s="913"/>
      <c r="AB13" s="913"/>
      <c r="AC13" s="913"/>
      <c r="AD13" s="914">
        <f t="shared" si="1"/>
        <v>868</v>
      </c>
      <c r="AE13" s="914"/>
      <c r="AF13" s="914"/>
      <c r="AG13" s="915"/>
      <c r="AH13" s="916">
        <f t="shared" si="2"/>
        <v>-77</v>
      </c>
      <c r="AI13" s="917"/>
      <c r="AJ13" s="917"/>
      <c r="AK13" s="918"/>
      <c r="AL13" s="919">
        <f t="shared" si="3"/>
        <v>93.333333333333329</v>
      </c>
      <c r="AM13" s="920"/>
      <c r="AN13" s="920"/>
      <c r="AO13" s="920">
        <f t="shared" si="4"/>
        <v>86.15384615384616</v>
      </c>
      <c r="AP13" s="920"/>
      <c r="AQ13" s="920"/>
      <c r="AR13" s="920">
        <f t="shared" si="5"/>
        <v>91.851851851851848</v>
      </c>
      <c r="AS13" s="920"/>
      <c r="AT13" s="921"/>
    </row>
    <row r="14" spans="1:46" ht="21" customHeight="1" thickBot="1">
      <c r="A14" s="909" t="s">
        <v>93</v>
      </c>
      <c r="B14" s="910"/>
      <c r="C14" s="910"/>
      <c r="D14" s="910"/>
      <c r="E14" s="910"/>
      <c r="F14" s="910"/>
      <c r="G14" s="910"/>
      <c r="H14" s="910"/>
      <c r="I14" s="911"/>
      <c r="J14" s="912">
        <f>SUM(J4:M13)</f>
        <v>1207153</v>
      </c>
      <c r="K14" s="886"/>
      <c r="L14" s="886"/>
      <c r="M14" s="886"/>
      <c r="N14" s="886">
        <f>SUM(N4:Q13)</f>
        <v>1404101</v>
      </c>
      <c r="O14" s="886"/>
      <c r="P14" s="886"/>
      <c r="Q14" s="886"/>
      <c r="R14" s="886">
        <f t="shared" ref="R14" si="6">SUM(J14:Q14)</f>
        <v>2611254</v>
      </c>
      <c r="S14" s="886"/>
      <c r="T14" s="886"/>
      <c r="U14" s="887"/>
      <c r="V14" s="912">
        <f>SUM(V4:Y13)</f>
        <v>1211139</v>
      </c>
      <c r="W14" s="886"/>
      <c r="X14" s="886"/>
      <c r="Y14" s="886"/>
      <c r="Z14" s="886">
        <f>SUM(Z4:AC13)</f>
        <v>2235867</v>
      </c>
      <c r="AA14" s="886"/>
      <c r="AB14" s="886"/>
      <c r="AC14" s="886"/>
      <c r="AD14" s="886">
        <f t="shared" si="1"/>
        <v>3447006</v>
      </c>
      <c r="AE14" s="886"/>
      <c r="AF14" s="886"/>
      <c r="AG14" s="887"/>
      <c r="AH14" s="888">
        <f t="shared" si="2"/>
        <v>835752</v>
      </c>
      <c r="AI14" s="889"/>
      <c r="AJ14" s="889"/>
      <c r="AK14" s="890"/>
      <c r="AL14" s="891">
        <f t="shared" si="3"/>
        <v>100.33019840898379</v>
      </c>
      <c r="AM14" s="892"/>
      <c r="AN14" s="892"/>
      <c r="AO14" s="892">
        <f t="shared" si="4"/>
        <v>159.23833114569393</v>
      </c>
      <c r="AP14" s="892"/>
      <c r="AQ14" s="892"/>
      <c r="AR14" s="892">
        <f t="shared" si="5"/>
        <v>132.00577193945898</v>
      </c>
      <c r="AS14" s="892"/>
      <c r="AT14" s="893"/>
    </row>
    <row r="15" spans="1:46" s="221" customFormat="1" ht="21" customHeight="1" thickBot="1"/>
    <row r="16" spans="1:46" s="148" customFormat="1" ht="21" customHeight="1">
      <c r="A16" s="894" t="s">
        <v>145</v>
      </c>
      <c r="B16" s="895"/>
      <c r="C16" s="895"/>
      <c r="D16" s="895"/>
      <c r="E16" s="895"/>
      <c r="F16" s="895"/>
      <c r="G16" s="895"/>
      <c r="H16" s="895"/>
      <c r="I16" s="895"/>
      <c r="J16" s="895"/>
      <c r="K16" s="895"/>
      <c r="L16" s="895"/>
      <c r="M16" s="895"/>
      <c r="N16" s="895"/>
      <c r="O16" s="896"/>
      <c r="P16" s="900" t="str">
        <f>J2</f>
        <v>令和３年度</v>
      </c>
      <c r="Q16" s="901"/>
      <c r="R16" s="901"/>
      <c r="S16" s="901"/>
      <c r="T16" s="901"/>
      <c r="U16" s="901"/>
      <c r="V16" s="901"/>
      <c r="W16" s="901"/>
      <c r="X16" s="901"/>
      <c r="Y16" s="901"/>
      <c r="Z16" s="902"/>
      <c r="AA16" s="900" t="str">
        <f>V2</f>
        <v>令和４年度</v>
      </c>
      <c r="AB16" s="901"/>
      <c r="AC16" s="901"/>
      <c r="AD16" s="901"/>
      <c r="AE16" s="901"/>
      <c r="AF16" s="901"/>
      <c r="AG16" s="901"/>
      <c r="AH16" s="901"/>
      <c r="AI16" s="901"/>
      <c r="AJ16" s="901"/>
      <c r="AK16" s="902"/>
      <c r="AL16" s="903" t="s">
        <v>13</v>
      </c>
      <c r="AM16" s="904"/>
      <c r="AN16" s="904"/>
      <c r="AO16" s="904"/>
      <c r="AP16" s="904"/>
      <c r="AQ16" s="904"/>
      <c r="AR16" s="905" t="s">
        <v>202</v>
      </c>
      <c r="AS16" s="905"/>
      <c r="AT16" s="906"/>
    </row>
    <row r="17" spans="1:46" s="148" customFormat="1" ht="33.75" customHeight="1" thickBot="1">
      <c r="A17" s="897"/>
      <c r="B17" s="898"/>
      <c r="C17" s="898"/>
      <c r="D17" s="898"/>
      <c r="E17" s="898"/>
      <c r="F17" s="898"/>
      <c r="G17" s="898"/>
      <c r="H17" s="898"/>
      <c r="I17" s="898"/>
      <c r="J17" s="898"/>
      <c r="K17" s="898"/>
      <c r="L17" s="898"/>
      <c r="M17" s="898"/>
      <c r="N17" s="898"/>
      <c r="O17" s="899"/>
      <c r="P17" s="885" t="s">
        <v>113</v>
      </c>
      <c r="Q17" s="869"/>
      <c r="R17" s="868" t="s">
        <v>110</v>
      </c>
      <c r="S17" s="868"/>
      <c r="T17" s="868"/>
      <c r="U17" s="868" t="s">
        <v>147</v>
      </c>
      <c r="V17" s="869"/>
      <c r="W17" s="869"/>
      <c r="X17" s="869"/>
      <c r="Y17" s="870" t="s">
        <v>112</v>
      </c>
      <c r="Z17" s="871"/>
      <c r="AA17" s="885" t="s">
        <v>113</v>
      </c>
      <c r="AB17" s="869"/>
      <c r="AC17" s="868" t="s">
        <v>110</v>
      </c>
      <c r="AD17" s="868"/>
      <c r="AE17" s="868"/>
      <c r="AF17" s="868" t="s">
        <v>147</v>
      </c>
      <c r="AG17" s="869"/>
      <c r="AH17" s="869"/>
      <c r="AI17" s="869"/>
      <c r="AJ17" s="870" t="s">
        <v>112</v>
      </c>
      <c r="AK17" s="871"/>
      <c r="AL17" s="872" t="s">
        <v>110</v>
      </c>
      <c r="AM17" s="873"/>
      <c r="AN17" s="868" t="s">
        <v>147</v>
      </c>
      <c r="AO17" s="869"/>
      <c r="AP17" s="869"/>
      <c r="AQ17" s="869"/>
      <c r="AR17" s="907"/>
      <c r="AS17" s="907"/>
      <c r="AT17" s="908"/>
    </row>
    <row r="18" spans="1:46" ht="32.25" customHeight="1" thickBot="1">
      <c r="A18" s="877" t="s">
        <v>111</v>
      </c>
      <c r="B18" s="878"/>
      <c r="C18" s="878"/>
      <c r="D18" s="878"/>
      <c r="E18" s="878"/>
      <c r="F18" s="878"/>
      <c r="G18" s="878"/>
      <c r="H18" s="878"/>
      <c r="I18" s="878"/>
      <c r="J18" s="878"/>
      <c r="K18" s="878"/>
      <c r="L18" s="878"/>
      <c r="M18" s="878"/>
      <c r="N18" s="878"/>
      <c r="O18" s="879"/>
      <c r="P18" s="880" t="s">
        <v>293</v>
      </c>
      <c r="Q18" s="881"/>
      <c r="R18" s="862">
        <v>10740</v>
      </c>
      <c r="S18" s="862"/>
      <c r="T18" s="862"/>
      <c r="U18" s="882">
        <v>1207153</v>
      </c>
      <c r="V18" s="883"/>
      <c r="W18" s="883"/>
      <c r="X18" s="884"/>
      <c r="Y18" s="864">
        <f t="shared" ref="Y18:Y23" si="7">U18/$U$23*100</f>
        <v>46.228861688675252</v>
      </c>
      <c r="Z18" s="865"/>
      <c r="AA18" s="880" t="s">
        <v>122</v>
      </c>
      <c r="AB18" s="881"/>
      <c r="AC18" s="862">
        <v>10770</v>
      </c>
      <c r="AD18" s="862"/>
      <c r="AE18" s="862"/>
      <c r="AF18" s="863">
        <f>V14</f>
        <v>1211139</v>
      </c>
      <c r="AG18" s="863"/>
      <c r="AH18" s="863"/>
      <c r="AI18" s="863"/>
      <c r="AJ18" s="864">
        <f t="shared" ref="AJ18:AJ23" si="8">AF18/$AF$23*100</f>
        <v>35.135970172375679</v>
      </c>
      <c r="AK18" s="865"/>
      <c r="AL18" s="866">
        <f>AC18-R18</f>
        <v>30</v>
      </c>
      <c r="AM18" s="867"/>
      <c r="AN18" s="867">
        <f t="shared" ref="AN18:AN23" si="9">AF18-U18</f>
        <v>3986</v>
      </c>
      <c r="AO18" s="867"/>
      <c r="AP18" s="867"/>
      <c r="AQ18" s="867"/>
      <c r="AR18" s="864">
        <f t="shared" ref="AR18:AR23" si="10">AF18/U18*100</f>
        <v>100.33019840898379</v>
      </c>
      <c r="AS18" s="864"/>
      <c r="AT18" s="865"/>
    </row>
    <row r="19" spans="1:46" ht="32.25" customHeight="1">
      <c r="A19" s="856" t="s">
        <v>14</v>
      </c>
      <c r="B19" s="828" t="s">
        <v>28</v>
      </c>
      <c r="C19" s="828"/>
      <c r="D19" s="828"/>
      <c r="E19" s="828"/>
      <c r="F19" s="828"/>
      <c r="G19" s="828"/>
      <c r="H19" s="828"/>
      <c r="I19" s="828"/>
      <c r="J19" s="828"/>
      <c r="K19" s="828"/>
      <c r="L19" s="828"/>
      <c r="M19" s="828"/>
      <c r="N19" s="828"/>
      <c r="O19" s="829"/>
      <c r="P19" s="830">
        <v>8.4</v>
      </c>
      <c r="Q19" s="831"/>
      <c r="R19" s="832">
        <v>340</v>
      </c>
      <c r="S19" s="832"/>
      <c r="T19" s="832"/>
      <c r="U19" s="833">
        <v>978057</v>
      </c>
      <c r="V19" s="834"/>
      <c r="W19" s="834"/>
      <c r="X19" s="835"/>
      <c r="Y19" s="811">
        <f t="shared" si="7"/>
        <v>37.455452437794257</v>
      </c>
      <c r="Z19" s="812"/>
      <c r="AA19" s="830">
        <v>8.4</v>
      </c>
      <c r="AB19" s="831"/>
      <c r="AC19" s="832">
        <v>540</v>
      </c>
      <c r="AD19" s="832"/>
      <c r="AE19" s="832"/>
      <c r="AF19" s="861">
        <v>1557442</v>
      </c>
      <c r="AG19" s="861"/>
      <c r="AH19" s="861"/>
      <c r="AI19" s="861"/>
      <c r="AJ19" s="811">
        <f t="shared" si="8"/>
        <v>45.182456891574887</v>
      </c>
      <c r="AK19" s="812"/>
      <c r="AL19" s="874">
        <f>AC19-R19</f>
        <v>200</v>
      </c>
      <c r="AM19" s="875"/>
      <c r="AN19" s="876">
        <f t="shared" si="9"/>
        <v>579385</v>
      </c>
      <c r="AO19" s="876"/>
      <c r="AP19" s="876"/>
      <c r="AQ19" s="876"/>
      <c r="AR19" s="811">
        <f t="shared" si="10"/>
        <v>159.23836749800881</v>
      </c>
      <c r="AS19" s="811"/>
      <c r="AT19" s="812"/>
    </row>
    <row r="20" spans="1:46" ht="32.25" customHeight="1">
      <c r="A20" s="857"/>
      <c r="B20" s="813" t="s">
        <v>29</v>
      </c>
      <c r="C20" s="813"/>
      <c r="D20" s="813"/>
      <c r="E20" s="813"/>
      <c r="F20" s="813"/>
      <c r="G20" s="813"/>
      <c r="H20" s="813"/>
      <c r="I20" s="813"/>
      <c r="J20" s="813"/>
      <c r="K20" s="813"/>
      <c r="L20" s="813"/>
      <c r="M20" s="813"/>
      <c r="N20" s="813"/>
      <c r="O20" s="814"/>
      <c r="P20" s="815">
        <v>7.2</v>
      </c>
      <c r="Q20" s="816"/>
      <c r="R20" s="807">
        <v>80</v>
      </c>
      <c r="S20" s="807"/>
      <c r="T20" s="807"/>
      <c r="U20" s="825">
        <v>40743</v>
      </c>
      <c r="V20" s="826"/>
      <c r="W20" s="826"/>
      <c r="X20" s="827"/>
      <c r="Y20" s="809">
        <f t="shared" si="7"/>
        <v>1.5602848286685247</v>
      </c>
      <c r="Z20" s="810"/>
      <c r="AA20" s="815">
        <v>7.2</v>
      </c>
      <c r="AB20" s="816"/>
      <c r="AC20" s="807">
        <v>120</v>
      </c>
      <c r="AD20" s="807"/>
      <c r="AE20" s="807"/>
      <c r="AF20" s="808">
        <v>64878</v>
      </c>
      <c r="AG20" s="808"/>
      <c r="AH20" s="808"/>
      <c r="AI20" s="808"/>
      <c r="AJ20" s="809">
        <f t="shared" si="8"/>
        <v>1.8821551224453916</v>
      </c>
      <c r="AK20" s="810"/>
      <c r="AL20" s="836">
        <f>AC20-R20</f>
        <v>40</v>
      </c>
      <c r="AM20" s="837"/>
      <c r="AN20" s="838">
        <f t="shared" si="9"/>
        <v>24135</v>
      </c>
      <c r="AO20" s="838"/>
      <c r="AP20" s="838"/>
      <c r="AQ20" s="838"/>
      <c r="AR20" s="809">
        <f t="shared" si="10"/>
        <v>159.23716957514173</v>
      </c>
      <c r="AS20" s="809"/>
      <c r="AT20" s="810"/>
    </row>
    <row r="21" spans="1:46" ht="32.25" customHeight="1">
      <c r="A21" s="857"/>
      <c r="B21" s="813" t="s">
        <v>30</v>
      </c>
      <c r="C21" s="813"/>
      <c r="D21" s="813"/>
      <c r="E21" s="813"/>
      <c r="F21" s="813"/>
      <c r="G21" s="813"/>
      <c r="H21" s="813"/>
      <c r="I21" s="813"/>
      <c r="J21" s="813"/>
      <c r="K21" s="813"/>
      <c r="L21" s="813"/>
      <c r="M21" s="813"/>
      <c r="N21" s="813"/>
      <c r="O21" s="814"/>
      <c r="P21" s="805">
        <v>6</v>
      </c>
      <c r="Q21" s="806"/>
      <c r="R21" s="807">
        <v>2710</v>
      </c>
      <c r="S21" s="807"/>
      <c r="T21" s="807"/>
      <c r="U21" s="825">
        <v>385301</v>
      </c>
      <c r="V21" s="826"/>
      <c r="W21" s="826"/>
      <c r="X21" s="827"/>
      <c r="Y21" s="809">
        <v>14.7</v>
      </c>
      <c r="Z21" s="810"/>
      <c r="AA21" s="805">
        <v>6</v>
      </c>
      <c r="AB21" s="806"/>
      <c r="AC21" s="807">
        <v>4310</v>
      </c>
      <c r="AD21" s="807"/>
      <c r="AE21" s="807"/>
      <c r="AF21" s="808">
        <v>613547</v>
      </c>
      <c r="AG21" s="808"/>
      <c r="AH21" s="808"/>
      <c r="AI21" s="808"/>
      <c r="AJ21" s="809">
        <f t="shared" si="8"/>
        <v>17.799417813604038</v>
      </c>
      <c r="AK21" s="810"/>
      <c r="AL21" s="836">
        <f>AC21-R21</f>
        <v>1600</v>
      </c>
      <c r="AM21" s="837"/>
      <c r="AN21" s="838">
        <f t="shared" si="9"/>
        <v>228246</v>
      </c>
      <c r="AO21" s="838"/>
      <c r="AP21" s="838"/>
      <c r="AQ21" s="838"/>
      <c r="AR21" s="809">
        <f t="shared" si="10"/>
        <v>159.23836169643991</v>
      </c>
      <c r="AS21" s="809"/>
      <c r="AT21" s="810"/>
    </row>
    <row r="22" spans="1:46" ht="32.25" customHeight="1" thickBot="1">
      <c r="A22" s="858"/>
      <c r="B22" s="859" t="s">
        <v>15</v>
      </c>
      <c r="C22" s="859"/>
      <c r="D22" s="859"/>
      <c r="E22" s="859"/>
      <c r="F22" s="859"/>
      <c r="G22" s="859"/>
      <c r="H22" s="859"/>
      <c r="I22" s="859"/>
      <c r="J22" s="859"/>
      <c r="K22" s="859"/>
      <c r="L22" s="859"/>
      <c r="M22" s="859"/>
      <c r="N22" s="859"/>
      <c r="O22" s="860"/>
      <c r="P22" s="817" t="s">
        <v>236</v>
      </c>
      <c r="Q22" s="818"/>
      <c r="R22" s="819">
        <f>SUM(R19:T21)</f>
        <v>3130</v>
      </c>
      <c r="S22" s="819"/>
      <c r="T22" s="819"/>
      <c r="U22" s="820">
        <v>1404101</v>
      </c>
      <c r="V22" s="821"/>
      <c r="W22" s="821"/>
      <c r="X22" s="822"/>
      <c r="Y22" s="823">
        <f t="shared" si="7"/>
        <v>53.771138311324748</v>
      </c>
      <c r="Z22" s="824"/>
      <c r="AA22" s="817" t="s">
        <v>236</v>
      </c>
      <c r="AB22" s="818"/>
      <c r="AC22" s="819">
        <f>SUM(AC19:AC21)</f>
        <v>4970</v>
      </c>
      <c r="AD22" s="819"/>
      <c r="AE22" s="819"/>
      <c r="AF22" s="853">
        <f>SUM(AF19:AF21)</f>
        <v>2235867</v>
      </c>
      <c r="AG22" s="853"/>
      <c r="AH22" s="853"/>
      <c r="AI22" s="853"/>
      <c r="AJ22" s="823">
        <f t="shared" si="8"/>
        <v>64.864029827624321</v>
      </c>
      <c r="AK22" s="824"/>
      <c r="AL22" s="854">
        <f>SUM(AL19:AM21)</f>
        <v>1840</v>
      </c>
      <c r="AM22" s="855"/>
      <c r="AN22" s="855">
        <f t="shared" si="9"/>
        <v>831766</v>
      </c>
      <c r="AO22" s="855"/>
      <c r="AP22" s="855"/>
      <c r="AQ22" s="855"/>
      <c r="AR22" s="823">
        <f t="shared" si="10"/>
        <v>159.23833114569393</v>
      </c>
      <c r="AS22" s="823"/>
      <c r="AT22" s="824"/>
    </row>
    <row r="23" spans="1:46" ht="32.25" customHeight="1" thickBot="1">
      <c r="A23" s="844" t="s">
        <v>93</v>
      </c>
      <c r="B23" s="845"/>
      <c r="C23" s="845"/>
      <c r="D23" s="845"/>
      <c r="E23" s="845"/>
      <c r="F23" s="845"/>
      <c r="G23" s="845"/>
      <c r="H23" s="845"/>
      <c r="I23" s="845"/>
      <c r="J23" s="845"/>
      <c r="K23" s="845"/>
      <c r="L23" s="845"/>
      <c r="M23" s="845"/>
      <c r="N23" s="845"/>
      <c r="O23" s="846"/>
      <c r="P23" s="847" t="s">
        <v>236</v>
      </c>
      <c r="Q23" s="848"/>
      <c r="R23" s="849" t="s">
        <v>236</v>
      </c>
      <c r="S23" s="850"/>
      <c r="T23" s="851"/>
      <c r="U23" s="852">
        <f>U18+U22</f>
        <v>2611254</v>
      </c>
      <c r="V23" s="852"/>
      <c r="W23" s="852"/>
      <c r="X23" s="852"/>
      <c r="Y23" s="842">
        <f t="shared" si="7"/>
        <v>100</v>
      </c>
      <c r="Z23" s="843"/>
      <c r="AA23" s="847" t="s">
        <v>237</v>
      </c>
      <c r="AB23" s="848"/>
      <c r="AC23" s="849" t="s">
        <v>236</v>
      </c>
      <c r="AD23" s="850"/>
      <c r="AE23" s="851"/>
      <c r="AF23" s="852">
        <f>AF18+AF22</f>
        <v>3447006</v>
      </c>
      <c r="AG23" s="852"/>
      <c r="AH23" s="852"/>
      <c r="AI23" s="852"/>
      <c r="AJ23" s="842">
        <f t="shared" si="8"/>
        <v>100</v>
      </c>
      <c r="AK23" s="843"/>
      <c r="AL23" s="839" t="s">
        <v>236</v>
      </c>
      <c r="AM23" s="840"/>
      <c r="AN23" s="841">
        <f t="shared" si="9"/>
        <v>835752</v>
      </c>
      <c r="AO23" s="841"/>
      <c r="AP23" s="841"/>
      <c r="AQ23" s="841"/>
      <c r="AR23" s="842">
        <f t="shared" si="10"/>
        <v>132.00577193945898</v>
      </c>
      <c r="AS23" s="842"/>
      <c r="AT23" s="843"/>
    </row>
    <row r="24" spans="1:46" ht="21.95" customHeight="1">
      <c r="B24" s="497"/>
      <c r="C24" s="148"/>
      <c r="D24" s="148"/>
      <c r="E24" s="148"/>
      <c r="F24" s="148"/>
      <c r="G24" s="148"/>
      <c r="H24" s="148"/>
      <c r="I24" s="148"/>
      <c r="J24" s="148"/>
      <c r="K24" s="148"/>
      <c r="L24" s="148"/>
      <c r="M24" s="148"/>
      <c r="N24" s="148"/>
      <c r="O24" s="148"/>
      <c r="P24" s="498"/>
      <c r="Q24" s="498"/>
      <c r="R24" s="148"/>
      <c r="S24" s="148"/>
    </row>
  </sheetData>
  <mergeCells count="225">
    <mergeCell ref="Z3:AC3"/>
    <mergeCell ref="AD3:AG3"/>
    <mergeCell ref="AH3:AK3"/>
    <mergeCell ref="AL3:AN3"/>
    <mergeCell ref="AO3:AQ3"/>
    <mergeCell ref="AR3:AT3"/>
    <mergeCell ref="A1:AT1"/>
    <mergeCell ref="A2:I3"/>
    <mergeCell ref="J2:U2"/>
    <mergeCell ref="V2:AG2"/>
    <mergeCell ref="AH2:AK2"/>
    <mergeCell ref="AL2:AT2"/>
    <mergeCell ref="J3:M3"/>
    <mergeCell ref="N3:Q3"/>
    <mergeCell ref="R3:U3"/>
    <mergeCell ref="V3:Y3"/>
    <mergeCell ref="A5:I5"/>
    <mergeCell ref="J5:M5"/>
    <mergeCell ref="N5:Q5"/>
    <mergeCell ref="R5:U5"/>
    <mergeCell ref="V5:Y5"/>
    <mergeCell ref="A4:I4"/>
    <mergeCell ref="J4:M4"/>
    <mergeCell ref="N4:Q4"/>
    <mergeCell ref="R4:U4"/>
    <mergeCell ref="V4:Y4"/>
    <mergeCell ref="Z5:AC5"/>
    <mergeCell ref="AD5:AG5"/>
    <mergeCell ref="AH5:AK5"/>
    <mergeCell ref="AL5:AN5"/>
    <mergeCell ref="AO5:AQ5"/>
    <mergeCell ref="AR5:AT5"/>
    <mergeCell ref="AD4:AG4"/>
    <mergeCell ref="AH4:AK4"/>
    <mergeCell ref="AL4:AN4"/>
    <mergeCell ref="AO4:AQ4"/>
    <mergeCell ref="AR4:AT4"/>
    <mergeCell ref="Z4:AC4"/>
    <mergeCell ref="A7:I7"/>
    <mergeCell ref="J7:M7"/>
    <mergeCell ref="N7:Q7"/>
    <mergeCell ref="R7:U7"/>
    <mergeCell ref="V7:Y7"/>
    <mergeCell ref="A6:I6"/>
    <mergeCell ref="J6:M6"/>
    <mergeCell ref="N6:Q6"/>
    <mergeCell ref="R6:U6"/>
    <mergeCell ref="V6:Y6"/>
    <mergeCell ref="Z7:AC7"/>
    <mergeCell ref="AD7:AG7"/>
    <mergeCell ref="AH7:AK7"/>
    <mergeCell ref="AL7:AN7"/>
    <mergeCell ref="AO7:AQ7"/>
    <mergeCell ref="AR7:AT7"/>
    <mergeCell ref="AD6:AG6"/>
    <mergeCell ref="AH6:AK6"/>
    <mergeCell ref="AL6:AN6"/>
    <mergeCell ref="AO6:AQ6"/>
    <mergeCell ref="AR6:AT6"/>
    <mergeCell ref="Z6:AC6"/>
    <mergeCell ref="A9:I9"/>
    <mergeCell ref="J9:M9"/>
    <mergeCell ref="N9:Q9"/>
    <mergeCell ref="R9:U9"/>
    <mergeCell ref="V9:Y9"/>
    <mergeCell ref="A8:I8"/>
    <mergeCell ref="J8:M8"/>
    <mergeCell ref="N8:Q8"/>
    <mergeCell ref="R8:U8"/>
    <mergeCell ref="V8:Y8"/>
    <mergeCell ref="Z9:AC9"/>
    <mergeCell ref="AD9:AG9"/>
    <mergeCell ref="AH9:AK9"/>
    <mergeCell ref="AL9:AN9"/>
    <mergeCell ref="AO9:AQ9"/>
    <mergeCell ref="AR9:AT9"/>
    <mergeCell ref="AD8:AG8"/>
    <mergeCell ref="AH8:AK8"/>
    <mergeCell ref="AL8:AN8"/>
    <mergeCell ref="AO8:AQ8"/>
    <mergeCell ref="AR8:AT8"/>
    <mergeCell ref="Z8:AC8"/>
    <mergeCell ref="A11:I11"/>
    <mergeCell ref="J11:M11"/>
    <mergeCell ref="N11:Q11"/>
    <mergeCell ref="R11:U11"/>
    <mergeCell ref="V11:Y11"/>
    <mergeCell ref="A10:I10"/>
    <mergeCell ref="J10:M10"/>
    <mergeCell ref="N10:Q10"/>
    <mergeCell ref="R10:U10"/>
    <mergeCell ref="V10:Y10"/>
    <mergeCell ref="Z11:AC11"/>
    <mergeCell ref="AD11:AG11"/>
    <mergeCell ref="AH11:AK11"/>
    <mergeCell ref="AL11:AN11"/>
    <mergeCell ref="AO11:AQ11"/>
    <mergeCell ref="AR11:AT11"/>
    <mergeCell ref="AD10:AG10"/>
    <mergeCell ref="AH10:AK10"/>
    <mergeCell ref="AL10:AN10"/>
    <mergeCell ref="AO10:AQ10"/>
    <mergeCell ref="AR10:AT10"/>
    <mergeCell ref="Z10:AC10"/>
    <mergeCell ref="A13:I13"/>
    <mergeCell ref="J13:M13"/>
    <mergeCell ref="N13:Q13"/>
    <mergeCell ref="R13:U13"/>
    <mergeCell ref="V13:Y13"/>
    <mergeCell ref="A12:I12"/>
    <mergeCell ref="J12:M12"/>
    <mergeCell ref="N12:Q12"/>
    <mergeCell ref="R12:U12"/>
    <mergeCell ref="V12:Y12"/>
    <mergeCell ref="Z13:AC13"/>
    <mergeCell ref="AD13:AG13"/>
    <mergeCell ref="AH13:AK13"/>
    <mergeCell ref="AL13:AN13"/>
    <mergeCell ref="AO13:AQ13"/>
    <mergeCell ref="AR13:AT13"/>
    <mergeCell ref="AD12:AG12"/>
    <mergeCell ref="AH12:AK12"/>
    <mergeCell ref="AL12:AN12"/>
    <mergeCell ref="AO12:AQ12"/>
    <mergeCell ref="AR12:AT12"/>
    <mergeCell ref="Z12:AC12"/>
    <mergeCell ref="AD14:AG14"/>
    <mergeCell ref="AH14:AK14"/>
    <mergeCell ref="AL14:AN14"/>
    <mergeCell ref="AO14:AQ14"/>
    <mergeCell ref="AR14:AT14"/>
    <mergeCell ref="A16:O17"/>
    <mergeCell ref="P16:Z16"/>
    <mergeCell ref="AA16:AK16"/>
    <mergeCell ref="AL16:AQ16"/>
    <mergeCell ref="AR16:AT17"/>
    <mergeCell ref="A14:I14"/>
    <mergeCell ref="J14:M14"/>
    <mergeCell ref="N14:Q14"/>
    <mergeCell ref="R14:U14"/>
    <mergeCell ref="V14:Y14"/>
    <mergeCell ref="Z14:AC14"/>
    <mergeCell ref="A18:O18"/>
    <mergeCell ref="P18:Q18"/>
    <mergeCell ref="R18:T18"/>
    <mergeCell ref="U18:X18"/>
    <mergeCell ref="Y18:Z18"/>
    <mergeCell ref="AA18:AB18"/>
    <mergeCell ref="P17:Q17"/>
    <mergeCell ref="R17:T17"/>
    <mergeCell ref="U17:X17"/>
    <mergeCell ref="Y17:Z17"/>
    <mergeCell ref="AA17:AB17"/>
    <mergeCell ref="AR20:AT20"/>
    <mergeCell ref="AC18:AE18"/>
    <mergeCell ref="AF18:AI18"/>
    <mergeCell ref="AJ18:AK18"/>
    <mergeCell ref="AL18:AM18"/>
    <mergeCell ref="AN18:AQ18"/>
    <mergeCell ref="AR18:AT18"/>
    <mergeCell ref="AF17:AI17"/>
    <mergeCell ref="AJ17:AK17"/>
    <mergeCell ref="AL17:AM17"/>
    <mergeCell ref="AN17:AQ17"/>
    <mergeCell ref="AC17:AE17"/>
    <mergeCell ref="AL19:AM19"/>
    <mergeCell ref="AN19:AQ19"/>
    <mergeCell ref="U20:X20"/>
    <mergeCell ref="Y20:Z20"/>
    <mergeCell ref="AA20:AB20"/>
    <mergeCell ref="AC20:AE20"/>
    <mergeCell ref="AF20:AI20"/>
    <mergeCell ref="AJ20:AK20"/>
    <mergeCell ref="AA19:AB19"/>
    <mergeCell ref="AC19:AE19"/>
    <mergeCell ref="AF19:AI19"/>
    <mergeCell ref="AJ19:AK19"/>
    <mergeCell ref="AL23:AM23"/>
    <mergeCell ref="AN23:AQ23"/>
    <mergeCell ref="AR23:AT23"/>
    <mergeCell ref="AR22:AT22"/>
    <mergeCell ref="A23:O23"/>
    <mergeCell ref="P23:Q23"/>
    <mergeCell ref="R23:T23"/>
    <mergeCell ref="U23:X23"/>
    <mergeCell ref="Y23:Z23"/>
    <mergeCell ref="AA23:AB23"/>
    <mergeCell ref="AC23:AE23"/>
    <mergeCell ref="AF23:AI23"/>
    <mergeCell ref="AJ23:AK23"/>
    <mergeCell ref="AA22:AB22"/>
    <mergeCell ref="AC22:AE22"/>
    <mergeCell ref="AF22:AI22"/>
    <mergeCell ref="AJ22:AK22"/>
    <mergeCell ref="AL22:AM22"/>
    <mergeCell ref="AN22:AQ22"/>
    <mergeCell ref="A19:A22"/>
    <mergeCell ref="AL21:AM21"/>
    <mergeCell ref="AN21:AQ21"/>
    <mergeCell ref="AR21:AT21"/>
    <mergeCell ref="B22:O22"/>
    <mergeCell ref="AA21:AB21"/>
    <mergeCell ref="AC21:AE21"/>
    <mergeCell ref="AF21:AI21"/>
    <mergeCell ref="AJ21:AK21"/>
    <mergeCell ref="AR19:AT19"/>
    <mergeCell ref="B20:O20"/>
    <mergeCell ref="P20:Q20"/>
    <mergeCell ref="P22:Q22"/>
    <mergeCell ref="R22:T22"/>
    <mergeCell ref="U22:X22"/>
    <mergeCell ref="Y22:Z22"/>
    <mergeCell ref="B21:O21"/>
    <mergeCell ref="P21:Q21"/>
    <mergeCell ref="R21:T21"/>
    <mergeCell ref="U21:X21"/>
    <mergeCell ref="Y21:Z21"/>
    <mergeCell ref="B19:O19"/>
    <mergeCell ref="P19:Q19"/>
    <mergeCell ref="R19:T19"/>
    <mergeCell ref="U19:X19"/>
    <mergeCell ref="Y19:Z19"/>
    <mergeCell ref="AL20:AM20"/>
    <mergeCell ref="AN20:AQ20"/>
    <mergeCell ref="R20:T20"/>
  </mergeCells>
  <phoneticPr fontId="3"/>
  <pageMargins left="0.78740157480314965" right="0.78740157480314965" top="0.59055118110236227" bottom="0.78740157480314965" header="0.39370078740157483" footer="0.39370078740157483"/>
  <pageSetup paperSize="9" scale="78" firstPageNumber="4" orientation="landscape" useFirstPageNumber="1" r:id="rId1"/>
  <headerFooter scaleWithDoc="0" alignWithMargins="0">
    <oddFooter>&amp;C&amp;"ＭＳ 明朝,標準"&amp;14- &amp;P -</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9"/>
  <sheetViews>
    <sheetView zoomScale="85" zoomScaleNormal="85" workbookViewId="0">
      <selection activeCell="BB17" sqref="BB17:BE17"/>
    </sheetView>
  </sheetViews>
  <sheetFormatPr defaultColWidth="2.875" defaultRowHeight="24.95" customHeight="1"/>
  <cols>
    <col min="1" max="30" width="2.875" style="57"/>
    <col min="31" max="31" width="5.125" style="57" customWidth="1"/>
    <col min="32" max="16384" width="2.875" style="57"/>
  </cols>
  <sheetData>
    <row r="1" spans="1:60" s="55" customFormat="1" ht="39.75" customHeight="1" thickBot="1">
      <c r="A1" s="1136" t="s">
        <v>69</v>
      </c>
      <c r="B1" s="1136"/>
      <c r="C1" s="1136"/>
      <c r="D1" s="1136"/>
      <c r="E1" s="1136"/>
      <c r="F1" s="1136"/>
      <c r="G1" s="1136"/>
      <c r="H1" s="1136"/>
      <c r="I1" s="1136"/>
      <c r="J1" s="1136"/>
      <c r="K1" s="1136"/>
      <c r="L1" s="1136"/>
      <c r="M1" s="1136"/>
      <c r="N1" s="1136"/>
      <c r="O1" s="1136"/>
      <c r="P1" s="1136"/>
      <c r="Q1" s="1136"/>
      <c r="R1" s="1136"/>
      <c r="S1" s="1136"/>
      <c r="T1" s="1136"/>
      <c r="U1" s="1136"/>
      <c r="V1" s="1136"/>
      <c r="W1" s="1136"/>
      <c r="X1" s="1136"/>
      <c r="Y1" s="1136"/>
      <c r="Z1" s="1136"/>
      <c r="AA1" s="1136"/>
      <c r="AB1" s="1136"/>
      <c r="AC1" s="1136"/>
      <c r="AD1" s="1136"/>
      <c r="AE1" s="1136"/>
      <c r="AF1" s="1136"/>
      <c r="AG1" s="1136"/>
      <c r="AH1" s="1136"/>
      <c r="AI1" s="1136"/>
      <c r="AJ1" s="1136"/>
      <c r="AK1" s="1136"/>
      <c r="AL1" s="1136"/>
      <c r="AM1" s="1136"/>
      <c r="AN1" s="1136"/>
      <c r="AO1" s="1136"/>
      <c r="AP1" s="1136"/>
      <c r="AQ1" s="1136"/>
      <c r="AR1" s="1136"/>
      <c r="AS1" s="1136"/>
      <c r="AT1" s="1136"/>
      <c r="AU1" s="1136"/>
      <c r="AV1" s="1136"/>
      <c r="AW1" s="1136"/>
      <c r="AX1" s="1136"/>
      <c r="AY1" s="1136"/>
      <c r="AZ1" s="1136"/>
      <c r="BA1" s="1136"/>
      <c r="BB1" s="1136"/>
      <c r="BC1" s="1136"/>
      <c r="BD1" s="1136"/>
      <c r="BE1" s="1136"/>
      <c r="BF1" s="1136"/>
      <c r="BG1" s="1136"/>
      <c r="BH1" s="1136"/>
    </row>
    <row r="2" spans="1:60" s="56" customFormat="1" ht="30" customHeight="1">
      <c r="A2" s="1137" t="s">
        <v>145</v>
      </c>
      <c r="B2" s="1138"/>
      <c r="C2" s="1138"/>
      <c r="D2" s="1138"/>
      <c r="E2" s="1138"/>
      <c r="F2" s="1138"/>
      <c r="G2" s="1138"/>
      <c r="H2" s="1139"/>
      <c r="I2" s="1146" t="s">
        <v>276</v>
      </c>
      <c r="J2" s="1147"/>
      <c r="K2" s="1147"/>
      <c r="L2" s="1147"/>
      <c r="M2" s="1147"/>
      <c r="N2" s="1147"/>
      <c r="O2" s="1147"/>
      <c r="P2" s="1147"/>
      <c r="Q2" s="1147"/>
      <c r="R2" s="1147"/>
      <c r="S2" s="1147"/>
      <c r="T2" s="1147"/>
      <c r="U2" s="1147"/>
      <c r="V2" s="1147"/>
      <c r="W2" s="1147"/>
      <c r="X2" s="1148"/>
      <c r="Y2" s="1146" t="s">
        <v>275</v>
      </c>
      <c r="Z2" s="1147"/>
      <c r="AA2" s="1147"/>
      <c r="AB2" s="1147"/>
      <c r="AC2" s="1147"/>
      <c r="AD2" s="1147"/>
      <c r="AE2" s="1147"/>
      <c r="AF2" s="1147"/>
      <c r="AG2" s="1147"/>
      <c r="AH2" s="1147"/>
      <c r="AI2" s="1147"/>
      <c r="AJ2" s="1147"/>
      <c r="AK2" s="1147"/>
      <c r="AL2" s="1147"/>
      <c r="AM2" s="1147"/>
      <c r="AN2" s="1148"/>
      <c r="AO2" s="1146" t="s">
        <v>151</v>
      </c>
      <c r="AP2" s="1147"/>
      <c r="AQ2" s="1147"/>
      <c r="AR2" s="1147"/>
      <c r="AS2" s="1147"/>
      <c r="AT2" s="1147"/>
      <c r="AU2" s="1147"/>
      <c r="AV2" s="1147"/>
      <c r="AW2" s="1147"/>
      <c r="AX2" s="1147"/>
      <c r="AY2" s="1147"/>
      <c r="AZ2" s="1147"/>
      <c r="BA2" s="1147"/>
      <c r="BB2" s="1147"/>
      <c r="BC2" s="1147"/>
      <c r="BD2" s="1148"/>
      <c r="BE2" s="1044" t="s">
        <v>135</v>
      </c>
      <c r="BF2" s="1045"/>
      <c r="BG2" s="1045"/>
      <c r="BH2" s="1046"/>
    </row>
    <row r="3" spans="1:60" s="56" customFormat="1" ht="30" customHeight="1">
      <c r="A3" s="1140"/>
      <c r="B3" s="1141"/>
      <c r="C3" s="1141"/>
      <c r="D3" s="1141"/>
      <c r="E3" s="1141"/>
      <c r="F3" s="1141"/>
      <c r="G3" s="1141"/>
      <c r="H3" s="1142"/>
      <c r="I3" s="1149" t="s">
        <v>70</v>
      </c>
      <c r="J3" s="1150"/>
      <c r="K3" s="1150"/>
      <c r="L3" s="1150"/>
      <c r="M3" s="1150"/>
      <c r="N3" s="1150"/>
      <c r="O3" s="1150"/>
      <c r="P3" s="1150"/>
      <c r="Q3" s="1151"/>
      <c r="R3" s="1152" t="s">
        <v>26</v>
      </c>
      <c r="S3" s="1150"/>
      <c r="T3" s="1150"/>
      <c r="U3" s="1150"/>
      <c r="V3" s="1150"/>
      <c r="W3" s="1150"/>
      <c r="X3" s="1150"/>
      <c r="Y3" s="1140" t="s">
        <v>70</v>
      </c>
      <c r="Z3" s="1141"/>
      <c r="AA3" s="1141"/>
      <c r="AB3" s="1141"/>
      <c r="AC3" s="1141"/>
      <c r="AD3" s="1141"/>
      <c r="AE3" s="1141"/>
      <c r="AF3" s="1141"/>
      <c r="AG3" s="1141"/>
      <c r="AH3" s="1141" t="s">
        <v>26</v>
      </c>
      <c r="AI3" s="1141"/>
      <c r="AJ3" s="1141"/>
      <c r="AK3" s="1141"/>
      <c r="AL3" s="1141"/>
      <c r="AM3" s="1141"/>
      <c r="AN3" s="1153"/>
      <c r="AO3" s="1129" t="s">
        <v>70</v>
      </c>
      <c r="AP3" s="1130"/>
      <c r="AQ3" s="1130"/>
      <c r="AR3" s="1130"/>
      <c r="AS3" s="1130"/>
      <c r="AT3" s="1130"/>
      <c r="AU3" s="1130"/>
      <c r="AV3" s="1130"/>
      <c r="AW3" s="1130"/>
      <c r="AX3" s="1130" t="s">
        <v>26</v>
      </c>
      <c r="AY3" s="1130"/>
      <c r="AZ3" s="1130"/>
      <c r="BA3" s="1130"/>
      <c r="BB3" s="1130"/>
      <c r="BC3" s="1130"/>
      <c r="BD3" s="1131"/>
      <c r="BE3" s="1047"/>
      <c r="BF3" s="1048"/>
      <c r="BG3" s="1048"/>
      <c r="BH3" s="1049"/>
    </row>
    <row r="4" spans="1:60" s="56" customFormat="1" ht="30" customHeight="1" thickBot="1">
      <c r="A4" s="1143"/>
      <c r="B4" s="1144"/>
      <c r="C4" s="1144"/>
      <c r="D4" s="1144"/>
      <c r="E4" s="1144"/>
      <c r="F4" s="1144"/>
      <c r="G4" s="1144"/>
      <c r="H4" s="1145"/>
      <c r="I4" s="1132" t="s">
        <v>71</v>
      </c>
      <c r="J4" s="1133"/>
      <c r="K4" s="1133"/>
      <c r="L4" s="1133"/>
      <c r="M4" s="1133"/>
      <c r="N4" s="1133"/>
      <c r="O4" s="1133"/>
      <c r="P4" s="1133"/>
      <c r="Q4" s="1134"/>
      <c r="R4" s="1135" t="s">
        <v>71</v>
      </c>
      <c r="S4" s="1133"/>
      <c r="T4" s="1133"/>
      <c r="U4" s="1133"/>
      <c r="V4" s="1133"/>
      <c r="W4" s="1133"/>
      <c r="X4" s="1133"/>
      <c r="Y4" s="1055" t="s">
        <v>71</v>
      </c>
      <c r="Z4" s="1011"/>
      <c r="AA4" s="1011"/>
      <c r="AB4" s="1011"/>
      <c r="AC4" s="1011"/>
      <c r="AD4" s="1011"/>
      <c r="AE4" s="1011"/>
      <c r="AF4" s="1011"/>
      <c r="AG4" s="1011"/>
      <c r="AH4" s="1011" t="s">
        <v>71</v>
      </c>
      <c r="AI4" s="1011"/>
      <c r="AJ4" s="1011"/>
      <c r="AK4" s="1011"/>
      <c r="AL4" s="1011"/>
      <c r="AM4" s="1011"/>
      <c r="AN4" s="1012"/>
      <c r="AO4" s="1016" t="s">
        <v>71</v>
      </c>
      <c r="AP4" s="1014"/>
      <c r="AQ4" s="1014"/>
      <c r="AR4" s="1014"/>
      <c r="AS4" s="1014"/>
      <c r="AT4" s="1014"/>
      <c r="AU4" s="1014"/>
      <c r="AV4" s="1014"/>
      <c r="AW4" s="1014"/>
      <c r="AX4" s="1014" t="s">
        <v>71</v>
      </c>
      <c r="AY4" s="1014"/>
      <c r="AZ4" s="1014"/>
      <c r="BA4" s="1014"/>
      <c r="BB4" s="1014"/>
      <c r="BC4" s="1014"/>
      <c r="BD4" s="1017"/>
      <c r="BE4" s="1013" t="s">
        <v>215</v>
      </c>
      <c r="BF4" s="1014"/>
      <c r="BG4" s="1014"/>
      <c r="BH4" s="1017"/>
    </row>
    <row r="5" spans="1:60" ht="30" customHeight="1">
      <c r="A5" s="1109" t="s">
        <v>136</v>
      </c>
      <c r="B5" s="1110"/>
      <c r="C5" s="1110"/>
      <c r="D5" s="1110"/>
      <c r="E5" s="1111"/>
      <c r="F5" s="1115" t="s">
        <v>72</v>
      </c>
      <c r="G5" s="1115"/>
      <c r="H5" s="1116"/>
      <c r="I5" s="1117">
        <v>139285</v>
      </c>
      <c r="J5" s="1118"/>
      <c r="K5" s="1118"/>
      <c r="L5" s="1118"/>
      <c r="M5" s="1118"/>
      <c r="N5" s="1118"/>
      <c r="O5" s="1118"/>
      <c r="P5" s="1118"/>
      <c r="Q5" s="1118"/>
      <c r="R5" s="1119">
        <f t="shared" ref="R5:R8" si="0">ROUND(I5*1.4%,0)</f>
        <v>1950</v>
      </c>
      <c r="S5" s="1119"/>
      <c r="T5" s="1119"/>
      <c r="U5" s="1119"/>
      <c r="V5" s="1119"/>
      <c r="W5" s="1119"/>
      <c r="X5" s="1120"/>
      <c r="Y5" s="1121">
        <v>139145</v>
      </c>
      <c r="Z5" s="1122"/>
      <c r="AA5" s="1122"/>
      <c r="AB5" s="1122"/>
      <c r="AC5" s="1122"/>
      <c r="AD5" s="1122"/>
      <c r="AE5" s="1122"/>
      <c r="AF5" s="1122"/>
      <c r="AG5" s="1123"/>
      <c r="AH5" s="1119">
        <f t="shared" ref="AH5:AH10" si="1">ROUND(Y5*1.4%,0)</f>
        <v>1948</v>
      </c>
      <c r="AI5" s="1119"/>
      <c r="AJ5" s="1119"/>
      <c r="AK5" s="1119"/>
      <c r="AL5" s="1119"/>
      <c r="AM5" s="1119"/>
      <c r="AN5" s="1120"/>
      <c r="AO5" s="1124">
        <f t="shared" ref="AO5:AO10" si="2">Y5-I5</f>
        <v>-140</v>
      </c>
      <c r="AP5" s="1125"/>
      <c r="AQ5" s="1125"/>
      <c r="AR5" s="1125"/>
      <c r="AS5" s="1125"/>
      <c r="AT5" s="1125"/>
      <c r="AU5" s="1125"/>
      <c r="AV5" s="1125"/>
      <c r="AW5" s="1125"/>
      <c r="AX5" s="1088">
        <f t="shared" ref="AX5:AX10" si="3">AH5-R5</f>
        <v>-2</v>
      </c>
      <c r="AY5" s="1088"/>
      <c r="AZ5" s="1088"/>
      <c r="BA5" s="1088"/>
      <c r="BB5" s="1088"/>
      <c r="BC5" s="1088"/>
      <c r="BD5" s="1089"/>
      <c r="BE5" s="1126">
        <f t="shared" ref="BE5:BE11" si="4">ROUND(AH5/R5*100,1)</f>
        <v>99.9</v>
      </c>
      <c r="BF5" s="1127"/>
      <c r="BG5" s="1127"/>
      <c r="BH5" s="1128"/>
    </row>
    <row r="6" spans="1:60" ht="30" customHeight="1">
      <c r="A6" s="1112"/>
      <c r="B6" s="1113"/>
      <c r="C6" s="1113"/>
      <c r="D6" s="1113"/>
      <c r="E6" s="1114"/>
      <c r="F6" s="1107" t="s">
        <v>73</v>
      </c>
      <c r="G6" s="1107"/>
      <c r="H6" s="1108"/>
      <c r="I6" s="1096">
        <v>514170</v>
      </c>
      <c r="J6" s="1097"/>
      <c r="K6" s="1097"/>
      <c r="L6" s="1097"/>
      <c r="M6" s="1097"/>
      <c r="N6" s="1097"/>
      <c r="O6" s="1097"/>
      <c r="P6" s="1097"/>
      <c r="Q6" s="1097"/>
      <c r="R6" s="1098">
        <f t="shared" si="0"/>
        <v>7198</v>
      </c>
      <c r="S6" s="1098"/>
      <c r="T6" s="1098"/>
      <c r="U6" s="1098"/>
      <c r="V6" s="1098"/>
      <c r="W6" s="1098"/>
      <c r="X6" s="1099"/>
      <c r="Y6" s="1100">
        <v>511601</v>
      </c>
      <c r="Z6" s="1101"/>
      <c r="AA6" s="1101"/>
      <c r="AB6" s="1101"/>
      <c r="AC6" s="1101"/>
      <c r="AD6" s="1101"/>
      <c r="AE6" s="1101"/>
      <c r="AF6" s="1101"/>
      <c r="AG6" s="1102"/>
      <c r="AH6" s="1098">
        <f t="shared" si="1"/>
        <v>7162</v>
      </c>
      <c r="AI6" s="1098"/>
      <c r="AJ6" s="1098"/>
      <c r="AK6" s="1098"/>
      <c r="AL6" s="1098"/>
      <c r="AM6" s="1098"/>
      <c r="AN6" s="1099"/>
      <c r="AO6" s="1103">
        <f t="shared" si="2"/>
        <v>-2569</v>
      </c>
      <c r="AP6" s="1088"/>
      <c r="AQ6" s="1088"/>
      <c r="AR6" s="1088"/>
      <c r="AS6" s="1088"/>
      <c r="AT6" s="1088"/>
      <c r="AU6" s="1088"/>
      <c r="AV6" s="1088"/>
      <c r="AW6" s="1088"/>
      <c r="AX6" s="1088">
        <f t="shared" si="3"/>
        <v>-36</v>
      </c>
      <c r="AY6" s="1088"/>
      <c r="AZ6" s="1088"/>
      <c r="BA6" s="1088"/>
      <c r="BB6" s="1088"/>
      <c r="BC6" s="1088"/>
      <c r="BD6" s="1089"/>
      <c r="BE6" s="1090">
        <f t="shared" si="4"/>
        <v>99.5</v>
      </c>
      <c r="BF6" s="1091"/>
      <c r="BG6" s="1091"/>
      <c r="BH6" s="1092"/>
    </row>
    <row r="7" spans="1:60" ht="30" customHeight="1">
      <c r="A7" s="1104" t="s">
        <v>74</v>
      </c>
      <c r="B7" s="1105"/>
      <c r="C7" s="1105"/>
      <c r="D7" s="1105"/>
      <c r="E7" s="1105"/>
      <c r="F7" s="1105"/>
      <c r="G7" s="1105"/>
      <c r="H7" s="1106"/>
      <c r="I7" s="1096">
        <v>27201415</v>
      </c>
      <c r="J7" s="1097"/>
      <c r="K7" s="1097"/>
      <c r="L7" s="1097"/>
      <c r="M7" s="1097"/>
      <c r="N7" s="1097"/>
      <c r="O7" s="1097"/>
      <c r="P7" s="1097"/>
      <c r="Q7" s="1097"/>
      <c r="R7" s="1098">
        <f t="shared" si="0"/>
        <v>380820</v>
      </c>
      <c r="S7" s="1098"/>
      <c r="T7" s="1098"/>
      <c r="U7" s="1098"/>
      <c r="V7" s="1098"/>
      <c r="W7" s="1098"/>
      <c r="X7" s="1099"/>
      <c r="Y7" s="1100">
        <v>27065517</v>
      </c>
      <c r="Z7" s="1101"/>
      <c r="AA7" s="1101"/>
      <c r="AB7" s="1101"/>
      <c r="AC7" s="1101"/>
      <c r="AD7" s="1101"/>
      <c r="AE7" s="1101"/>
      <c r="AF7" s="1101"/>
      <c r="AG7" s="1102"/>
      <c r="AH7" s="1098">
        <f t="shared" si="1"/>
        <v>378917</v>
      </c>
      <c r="AI7" s="1098"/>
      <c r="AJ7" s="1098"/>
      <c r="AK7" s="1098"/>
      <c r="AL7" s="1098"/>
      <c r="AM7" s="1098"/>
      <c r="AN7" s="1099"/>
      <c r="AO7" s="1103">
        <f t="shared" si="2"/>
        <v>-135898</v>
      </c>
      <c r="AP7" s="1088"/>
      <c r="AQ7" s="1088"/>
      <c r="AR7" s="1088"/>
      <c r="AS7" s="1088"/>
      <c r="AT7" s="1088"/>
      <c r="AU7" s="1088"/>
      <c r="AV7" s="1088"/>
      <c r="AW7" s="1088"/>
      <c r="AX7" s="1088">
        <f t="shared" si="3"/>
        <v>-1903</v>
      </c>
      <c r="AY7" s="1088"/>
      <c r="AZ7" s="1088"/>
      <c r="BA7" s="1088"/>
      <c r="BB7" s="1088"/>
      <c r="BC7" s="1088"/>
      <c r="BD7" s="1089"/>
      <c r="BE7" s="1090">
        <f t="shared" si="4"/>
        <v>99.5</v>
      </c>
      <c r="BF7" s="1091"/>
      <c r="BG7" s="1091"/>
      <c r="BH7" s="1092"/>
    </row>
    <row r="8" spans="1:60" ht="30" customHeight="1">
      <c r="A8" s="1093" t="s">
        <v>148</v>
      </c>
      <c r="B8" s="1094"/>
      <c r="C8" s="1094"/>
      <c r="D8" s="1094"/>
      <c r="E8" s="1094"/>
      <c r="F8" s="1094"/>
      <c r="G8" s="1094"/>
      <c r="H8" s="1095"/>
      <c r="I8" s="1096">
        <v>900525494</v>
      </c>
      <c r="J8" s="1097"/>
      <c r="K8" s="1097"/>
      <c r="L8" s="1097"/>
      <c r="M8" s="1097"/>
      <c r="N8" s="1097"/>
      <c r="O8" s="1097"/>
      <c r="P8" s="1097"/>
      <c r="Q8" s="1097"/>
      <c r="R8" s="1098">
        <f t="shared" si="0"/>
        <v>12607357</v>
      </c>
      <c r="S8" s="1098"/>
      <c r="T8" s="1098"/>
      <c r="U8" s="1098"/>
      <c r="V8" s="1098"/>
      <c r="W8" s="1098"/>
      <c r="X8" s="1099"/>
      <c r="Y8" s="1100">
        <v>904087072</v>
      </c>
      <c r="Z8" s="1101"/>
      <c r="AA8" s="1101"/>
      <c r="AB8" s="1101"/>
      <c r="AC8" s="1101"/>
      <c r="AD8" s="1101"/>
      <c r="AE8" s="1101"/>
      <c r="AF8" s="1101"/>
      <c r="AG8" s="1102"/>
      <c r="AH8" s="1098">
        <f t="shared" si="1"/>
        <v>12657219</v>
      </c>
      <c r="AI8" s="1098"/>
      <c r="AJ8" s="1098"/>
      <c r="AK8" s="1098"/>
      <c r="AL8" s="1098"/>
      <c r="AM8" s="1098"/>
      <c r="AN8" s="1099"/>
      <c r="AO8" s="1103">
        <f>Y8-I8</f>
        <v>3561578</v>
      </c>
      <c r="AP8" s="1088"/>
      <c r="AQ8" s="1088"/>
      <c r="AR8" s="1088"/>
      <c r="AS8" s="1088"/>
      <c r="AT8" s="1088"/>
      <c r="AU8" s="1088"/>
      <c r="AV8" s="1088"/>
      <c r="AW8" s="1088"/>
      <c r="AX8" s="1088">
        <f t="shared" si="3"/>
        <v>49862</v>
      </c>
      <c r="AY8" s="1088"/>
      <c r="AZ8" s="1088"/>
      <c r="BA8" s="1088"/>
      <c r="BB8" s="1088"/>
      <c r="BC8" s="1088"/>
      <c r="BD8" s="1089"/>
      <c r="BE8" s="1090">
        <f t="shared" si="4"/>
        <v>100.4</v>
      </c>
      <c r="BF8" s="1091"/>
      <c r="BG8" s="1091"/>
      <c r="BH8" s="1092"/>
    </row>
    <row r="9" spans="1:60" ht="30" customHeight="1">
      <c r="A9" s="1093" t="s">
        <v>149</v>
      </c>
      <c r="B9" s="1094"/>
      <c r="C9" s="1094"/>
      <c r="D9" s="1094"/>
      <c r="E9" s="1094"/>
      <c r="F9" s="1094"/>
      <c r="G9" s="1094"/>
      <c r="H9" s="1095"/>
      <c r="I9" s="1096">
        <v>3346022</v>
      </c>
      <c r="J9" s="1097"/>
      <c r="K9" s="1097"/>
      <c r="L9" s="1097"/>
      <c r="M9" s="1097"/>
      <c r="N9" s="1097"/>
      <c r="O9" s="1097"/>
      <c r="P9" s="1097"/>
      <c r="Q9" s="1097"/>
      <c r="R9" s="1098">
        <f>ROUND(I9*1.4%,0)</f>
        <v>46844</v>
      </c>
      <c r="S9" s="1098"/>
      <c r="T9" s="1098"/>
      <c r="U9" s="1098"/>
      <c r="V9" s="1098"/>
      <c r="W9" s="1098"/>
      <c r="X9" s="1099"/>
      <c r="Y9" s="1100">
        <v>3295919</v>
      </c>
      <c r="Z9" s="1101"/>
      <c r="AA9" s="1101"/>
      <c r="AB9" s="1101"/>
      <c r="AC9" s="1101"/>
      <c r="AD9" s="1101"/>
      <c r="AE9" s="1101"/>
      <c r="AF9" s="1101"/>
      <c r="AG9" s="1102"/>
      <c r="AH9" s="1098">
        <f>ROUND(Y9*1.4%,0)</f>
        <v>46143</v>
      </c>
      <c r="AI9" s="1098"/>
      <c r="AJ9" s="1098"/>
      <c r="AK9" s="1098"/>
      <c r="AL9" s="1098"/>
      <c r="AM9" s="1098"/>
      <c r="AN9" s="1099"/>
      <c r="AO9" s="1103">
        <f t="shared" si="2"/>
        <v>-50103</v>
      </c>
      <c r="AP9" s="1088"/>
      <c r="AQ9" s="1088"/>
      <c r="AR9" s="1088"/>
      <c r="AS9" s="1088"/>
      <c r="AT9" s="1088"/>
      <c r="AU9" s="1088"/>
      <c r="AV9" s="1088"/>
      <c r="AW9" s="1088"/>
      <c r="AX9" s="1088">
        <f t="shared" si="3"/>
        <v>-701</v>
      </c>
      <c r="AY9" s="1088"/>
      <c r="AZ9" s="1088"/>
      <c r="BA9" s="1088"/>
      <c r="BB9" s="1088"/>
      <c r="BC9" s="1088"/>
      <c r="BD9" s="1089"/>
      <c r="BE9" s="1090">
        <f t="shared" si="4"/>
        <v>98.5</v>
      </c>
      <c r="BF9" s="1091"/>
      <c r="BG9" s="1091"/>
      <c r="BH9" s="1092"/>
    </row>
    <row r="10" spans="1:60" ht="30" customHeight="1" thickBot="1">
      <c r="A10" s="1077" t="s">
        <v>25</v>
      </c>
      <c r="B10" s="1078"/>
      <c r="C10" s="1078"/>
      <c r="D10" s="1078"/>
      <c r="E10" s="1078"/>
      <c r="F10" s="1078"/>
      <c r="G10" s="1078"/>
      <c r="H10" s="1079"/>
      <c r="I10" s="1080">
        <v>114854399</v>
      </c>
      <c r="J10" s="1081"/>
      <c r="K10" s="1081"/>
      <c r="L10" s="1081"/>
      <c r="M10" s="1081"/>
      <c r="N10" s="1081"/>
      <c r="O10" s="1081"/>
      <c r="P10" s="1081"/>
      <c r="Q10" s="1081"/>
      <c r="R10" s="1082">
        <f t="shared" ref="R10" si="5">ROUND(I10*1.4%,0)</f>
        <v>1607962</v>
      </c>
      <c r="S10" s="1082"/>
      <c r="T10" s="1082"/>
      <c r="U10" s="1082"/>
      <c r="V10" s="1082"/>
      <c r="W10" s="1082"/>
      <c r="X10" s="1083"/>
      <c r="Y10" s="1084">
        <v>108965031</v>
      </c>
      <c r="Z10" s="1085"/>
      <c r="AA10" s="1085"/>
      <c r="AB10" s="1085"/>
      <c r="AC10" s="1085"/>
      <c r="AD10" s="1085"/>
      <c r="AE10" s="1085"/>
      <c r="AF10" s="1085"/>
      <c r="AG10" s="1086"/>
      <c r="AH10" s="1082">
        <f t="shared" si="1"/>
        <v>1525510</v>
      </c>
      <c r="AI10" s="1082"/>
      <c r="AJ10" s="1082"/>
      <c r="AK10" s="1082"/>
      <c r="AL10" s="1082"/>
      <c r="AM10" s="1082"/>
      <c r="AN10" s="1083"/>
      <c r="AO10" s="1087">
        <f t="shared" si="2"/>
        <v>-5889368</v>
      </c>
      <c r="AP10" s="1060"/>
      <c r="AQ10" s="1060"/>
      <c r="AR10" s="1060"/>
      <c r="AS10" s="1060"/>
      <c r="AT10" s="1060"/>
      <c r="AU10" s="1060"/>
      <c r="AV10" s="1060"/>
      <c r="AW10" s="1060"/>
      <c r="AX10" s="1060">
        <f t="shared" si="3"/>
        <v>-82452</v>
      </c>
      <c r="AY10" s="1060"/>
      <c r="AZ10" s="1060"/>
      <c r="BA10" s="1060"/>
      <c r="BB10" s="1060"/>
      <c r="BC10" s="1060"/>
      <c r="BD10" s="1061"/>
      <c r="BE10" s="1062">
        <f t="shared" si="4"/>
        <v>94.9</v>
      </c>
      <c r="BF10" s="1063"/>
      <c r="BG10" s="1063"/>
      <c r="BH10" s="1064"/>
    </row>
    <row r="11" spans="1:60" ht="30" customHeight="1" thickBot="1">
      <c r="A11" s="1065" t="s">
        <v>150</v>
      </c>
      <c r="B11" s="1066"/>
      <c r="C11" s="1066"/>
      <c r="D11" s="1066"/>
      <c r="E11" s="1066"/>
      <c r="F11" s="1066"/>
      <c r="G11" s="1066"/>
      <c r="H11" s="1067"/>
      <c r="I11" s="1068">
        <f>SUM(I5:Q10)</f>
        <v>1046580785</v>
      </c>
      <c r="J11" s="1069"/>
      <c r="K11" s="1069"/>
      <c r="L11" s="1069"/>
      <c r="M11" s="1069"/>
      <c r="N11" s="1069"/>
      <c r="O11" s="1069"/>
      <c r="P11" s="1069"/>
      <c r="Q11" s="1069"/>
      <c r="R11" s="1069">
        <f>SUM(R5:X10)</f>
        <v>14652131</v>
      </c>
      <c r="S11" s="1069"/>
      <c r="T11" s="1069"/>
      <c r="U11" s="1069"/>
      <c r="V11" s="1069"/>
      <c r="W11" s="1069"/>
      <c r="X11" s="1070"/>
      <c r="Y11" s="1068">
        <f>SUM(Y5:AG10)</f>
        <v>1044064285</v>
      </c>
      <c r="Z11" s="1069"/>
      <c r="AA11" s="1069"/>
      <c r="AB11" s="1069"/>
      <c r="AC11" s="1069"/>
      <c r="AD11" s="1069"/>
      <c r="AE11" s="1069"/>
      <c r="AF11" s="1069"/>
      <c r="AG11" s="1069"/>
      <c r="AH11" s="1069">
        <f>SUM(AH5:AN10)</f>
        <v>14616899</v>
      </c>
      <c r="AI11" s="1069"/>
      <c r="AJ11" s="1069"/>
      <c r="AK11" s="1069"/>
      <c r="AL11" s="1069"/>
      <c r="AM11" s="1069"/>
      <c r="AN11" s="1070"/>
      <c r="AO11" s="1071">
        <f>SUM(AO5:AW10)</f>
        <v>-2516500</v>
      </c>
      <c r="AP11" s="1072"/>
      <c r="AQ11" s="1072"/>
      <c r="AR11" s="1072"/>
      <c r="AS11" s="1072"/>
      <c r="AT11" s="1072"/>
      <c r="AU11" s="1072"/>
      <c r="AV11" s="1072"/>
      <c r="AW11" s="1072"/>
      <c r="AX11" s="1072">
        <f>SUM(AX5:BD10)</f>
        <v>-35232</v>
      </c>
      <c r="AY11" s="1072"/>
      <c r="AZ11" s="1072"/>
      <c r="BA11" s="1072"/>
      <c r="BB11" s="1072"/>
      <c r="BC11" s="1072"/>
      <c r="BD11" s="1073"/>
      <c r="BE11" s="1074">
        <f t="shared" si="4"/>
        <v>99.8</v>
      </c>
      <c r="BF11" s="1075"/>
      <c r="BG11" s="1075"/>
      <c r="BH11" s="1076"/>
    </row>
    <row r="12" spans="1:60" s="55" customFormat="1" ht="33" customHeight="1"/>
    <row r="13" spans="1:60" s="55" customFormat="1" ht="39.75" customHeight="1" thickBot="1">
      <c r="A13" s="1031" t="s">
        <v>75</v>
      </c>
      <c r="B13" s="1031"/>
      <c r="C13" s="1031"/>
      <c r="D13" s="1031"/>
      <c r="E13" s="1031"/>
      <c r="F13" s="1031"/>
      <c r="G13" s="1031"/>
      <c r="H13" s="1031"/>
      <c r="I13" s="1031"/>
      <c r="J13" s="1031"/>
      <c r="K13" s="1031"/>
      <c r="L13" s="1031"/>
      <c r="M13" s="1031"/>
      <c r="N13" s="1031"/>
      <c r="O13" s="1031"/>
      <c r="P13" s="1031"/>
      <c r="Q13" s="1031"/>
      <c r="R13" s="1031"/>
      <c r="S13" s="1031"/>
      <c r="T13" s="1031"/>
      <c r="U13" s="1031"/>
      <c r="V13" s="1031"/>
      <c r="W13" s="1031"/>
      <c r="X13" s="1031"/>
      <c r="Y13" s="1031"/>
      <c r="Z13" s="1031"/>
      <c r="AA13" s="1031"/>
      <c r="AB13" s="1031"/>
      <c r="AC13" s="1031"/>
      <c r="AD13" s="1031"/>
      <c r="AE13" s="1031"/>
      <c r="AF13" s="1031"/>
      <c r="AG13" s="1031"/>
      <c r="AH13" s="1031"/>
      <c r="AI13" s="1031"/>
      <c r="AJ13" s="1031"/>
      <c r="AK13" s="1031"/>
      <c r="AL13" s="1031"/>
      <c r="AM13" s="1031"/>
      <c r="AN13" s="1031"/>
      <c r="AO13" s="1031"/>
      <c r="AP13" s="1031"/>
      <c r="AQ13" s="1031"/>
      <c r="AR13" s="1031"/>
      <c r="AS13" s="1031"/>
      <c r="AT13" s="1031"/>
      <c r="AU13" s="1031"/>
      <c r="AV13" s="1031"/>
      <c r="AW13" s="1031"/>
      <c r="AX13" s="1031"/>
      <c r="AY13" s="1031"/>
      <c r="AZ13" s="1031"/>
      <c r="BA13" s="1031"/>
      <c r="BB13" s="1031"/>
      <c r="BC13" s="1031"/>
      <c r="BD13" s="1031"/>
      <c r="BE13" s="1031"/>
      <c r="BF13" s="1031"/>
      <c r="BG13" s="1031"/>
      <c r="BH13" s="1031"/>
    </row>
    <row r="14" spans="1:60" s="56" customFormat="1" ht="27.75" customHeight="1">
      <c r="A14" s="1032" t="s">
        <v>145</v>
      </c>
      <c r="B14" s="1033"/>
      <c r="C14" s="1033"/>
      <c r="D14" s="1034"/>
      <c r="E14" s="1041" t="str">
        <f>I2</f>
        <v>令和３年度</v>
      </c>
      <c r="F14" s="1042"/>
      <c r="G14" s="1042"/>
      <c r="H14" s="1042"/>
      <c r="I14" s="1042"/>
      <c r="J14" s="1042"/>
      <c r="K14" s="1042"/>
      <c r="L14" s="1042"/>
      <c r="M14" s="1042"/>
      <c r="N14" s="1042"/>
      <c r="O14" s="1042"/>
      <c r="P14" s="1042"/>
      <c r="Q14" s="1042"/>
      <c r="R14" s="1042"/>
      <c r="S14" s="1042"/>
      <c r="T14" s="1042"/>
      <c r="U14" s="1042"/>
      <c r="V14" s="1042"/>
      <c r="W14" s="1042"/>
      <c r="X14" s="1042"/>
      <c r="Y14" s="1042"/>
      <c r="Z14" s="1043"/>
      <c r="AA14" s="1041" t="str">
        <f>Y2</f>
        <v>令和４年度</v>
      </c>
      <c r="AB14" s="1042"/>
      <c r="AC14" s="1042"/>
      <c r="AD14" s="1042"/>
      <c r="AE14" s="1042"/>
      <c r="AF14" s="1042"/>
      <c r="AG14" s="1042"/>
      <c r="AH14" s="1042"/>
      <c r="AI14" s="1042"/>
      <c r="AJ14" s="1042"/>
      <c r="AK14" s="1042"/>
      <c r="AL14" s="1042"/>
      <c r="AM14" s="1042"/>
      <c r="AN14" s="1042"/>
      <c r="AO14" s="1042"/>
      <c r="AP14" s="1042"/>
      <c r="AQ14" s="1042"/>
      <c r="AR14" s="1042"/>
      <c r="AS14" s="1042"/>
      <c r="AT14" s="1042"/>
      <c r="AU14" s="1042"/>
      <c r="AV14" s="1043"/>
      <c r="AW14" s="1042" t="s">
        <v>151</v>
      </c>
      <c r="AX14" s="1042"/>
      <c r="AY14" s="1042"/>
      <c r="AZ14" s="1042"/>
      <c r="BA14" s="1042"/>
      <c r="BB14" s="1042"/>
      <c r="BC14" s="1042"/>
      <c r="BD14" s="1042"/>
      <c r="BE14" s="1042"/>
      <c r="BF14" s="1044" t="s">
        <v>161</v>
      </c>
      <c r="BG14" s="1045"/>
      <c r="BH14" s="1046"/>
    </row>
    <row r="15" spans="1:60" s="56" customFormat="1" ht="33.75" customHeight="1">
      <c r="A15" s="1035"/>
      <c r="B15" s="1036"/>
      <c r="C15" s="1036"/>
      <c r="D15" s="1037"/>
      <c r="E15" s="1050" t="s">
        <v>70</v>
      </c>
      <c r="F15" s="1051"/>
      <c r="G15" s="1051"/>
      <c r="H15" s="1051"/>
      <c r="I15" s="1051"/>
      <c r="J15" s="1051" t="s">
        <v>76</v>
      </c>
      <c r="K15" s="1051"/>
      <c r="L15" s="1051"/>
      <c r="M15" s="1051"/>
      <c r="N15" s="1051"/>
      <c r="O15" s="1051" t="s">
        <v>77</v>
      </c>
      <c r="P15" s="1051"/>
      <c r="Q15" s="1051"/>
      <c r="R15" s="1051"/>
      <c r="S15" s="1051" t="s">
        <v>26</v>
      </c>
      <c r="T15" s="1051"/>
      <c r="U15" s="1051"/>
      <c r="V15" s="1051"/>
      <c r="W15" s="1051"/>
      <c r="X15" s="1056" t="s">
        <v>27</v>
      </c>
      <c r="Y15" s="1057"/>
      <c r="Z15" s="1058"/>
      <c r="AA15" s="1059" t="s">
        <v>70</v>
      </c>
      <c r="AB15" s="1008"/>
      <c r="AC15" s="1008"/>
      <c r="AD15" s="1008"/>
      <c r="AE15" s="1008"/>
      <c r="AF15" s="1008" t="s">
        <v>76</v>
      </c>
      <c r="AG15" s="1008"/>
      <c r="AH15" s="1008"/>
      <c r="AI15" s="1008"/>
      <c r="AJ15" s="1008"/>
      <c r="AK15" s="1008" t="s">
        <v>77</v>
      </c>
      <c r="AL15" s="1008"/>
      <c r="AM15" s="1008"/>
      <c r="AN15" s="1008"/>
      <c r="AO15" s="1008" t="s">
        <v>26</v>
      </c>
      <c r="AP15" s="1008"/>
      <c r="AQ15" s="1008"/>
      <c r="AR15" s="1008"/>
      <c r="AS15" s="1008"/>
      <c r="AT15" s="1009" t="s">
        <v>27</v>
      </c>
      <c r="AU15" s="1009"/>
      <c r="AV15" s="1010"/>
      <c r="AW15" s="1052" t="s">
        <v>70</v>
      </c>
      <c r="AX15" s="1053"/>
      <c r="AY15" s="1053"/>
      <c r="AZ15" s="1053"/>
      <c r="BA15" s="1053"/>
      <c r="BB15" s="1053" t="s">
        <v>26</v>
      </c>
      <c r="BC15" s="1053"/>
      <c r="BD15" s="1053"/>
      <c r="BE15" s="1054"/>
      <c r="BF15" s="1047"/>
      <c r="BG15" s="1048"/>
      <c r="BH15" s="1049"/>
    </row>
    <row r="16" spans="1:60" s="56" customFormat="1" ht="24.95" customHeight="1" thickBot="1">
      <c r="A16" s="1038"/>
      <c r="B16" s="1039"/>
      <c r="C16" s="1039"/>
      <c r="D16" s="1040"/>
      <c r="E16" s="1016" t="s">
        <v>71</v>
      </c>
      <c r="F16" s="1014"/>
      <c r="G16" s="1014"/>
      <c r="H16" s="1014"/>
      <c r="I16" s="1014"/>
      <c r="J16" s="1014" t="s">
        <v>71</v>
      </c>
      <c r="K16" s="1014"/>
      <c r="L16" s="1014"/>
      <c r="M16" s="1014"/>
      <c r="N16" s="1014"/>
      <c r="O16" s="1014" t="s">
        <v>71</v>
      </c>
      <c r="P16" s="1014"/>
      <c r="Q16" s="1014"/>
      <c r="R16" s="1014"/>
      <c r="S16" s="1014" t="s">
        <v>71</v>
      </c>
      <c r="T16" s="1014"/>
      <c r="U16" s="1014"/>
      <c r="V16" s="1014"/>
      <c r="W16" s="1014"/>
      <c r="X16" s="1014" t="s">
        <v>257</v>
      </c>
      <c r="Y16" s="1014"/>
      <c r="Z16" s="1017"/>
      <c r="AA16" s="1055" t="s">
        <v>71</v>
      </c>
      <c r="AB16" s="1011"/>
      <c r="AC16" s="1011"/>
      <c r="AD16" s="1011"/>
      <c r="AE16" s="1011"/>
      <c r="AF16" s="1011" t="s">
        <v>71</v>
      </c>
      <c r="AG16" s="1011"/>
      <c r="AH16" s="1011"/>
      <c r="AI16" s="1011"/>
      <c r="AJ16" s="1011"/>
      <c r="AK16" s="1011" t="s">
        <v>71</v>
      </c>
      <c r="AL16" s="1011"/>
      <c r="AM16" s="1011"/>
      <c r="AN16" s="1011"/>
      <c r="AO16" s="1011" t="s">
        <v>71</v>
      </c>
      <c r="AP16" s="1011"/>
      <c r="AQ16" s="1011"/>
      <c r="AR16" s="1011"/>
      <c r="AS16" s="1011"/>
      <c r="AT16" s="1011" t="s">
        <v>257</v>
      </c>
      <c r="AU16" s="1011"/>
      <c r="AV16" s="1012"/>
      <c r="AW16" s="1013" t="s">
        <v>71</v>
      </c>
      <c r="AX16" s="1014"/>
      <c r="AY16" s="1014"/>
      <c r="AZ16" s="1014"/>
      <c r="BA16" s="1014"/>
      <c r="BB16" s="1014" t="s">
        <v>71</v>
      </c>
      <c r="BC16" s="1014"/>
      <c r="BD16" s="1014"/>
      <c r="BE16" s="1015"/>
      <c r="BF16" s="1016" t="s">
        <v>257</v>
      </c>
      <c r="BG16" s="1014"/>
      <c r="BH16" s="1017"/>
    </row>
    <row r="17" spans="1:60" ht="30" customHeight="1">
      <c r="A17" s="1018" t="s">
        <v>160</v>
      </c>
      <c r="B17" s="1019"/>
      <c r="C17" s="1019"/>
      <c r="D17" s="1020"/>
      <c r="E17" s="1006">
        <v>283145102</v>
      </c>
      <c r="F17" s="1007"/>
      <c r="G17" s="1007"/>
      <c r="H17" s="1007"/>
      <c r="I17" s="1007"/>
      <c r="J17" s="1007">
        <v>3964032</v>
      </c>
      <c r="K17" s="1007"/>
      <c r="L17" s="1007"/>
      <c r="M17" s="1007"/>
      <c r="N17" s="1007"/>
      <c r="O17" s="1007">
        <v>190145</v>
      </c>
      <c r="P17" s="1007"/>
      <c r="Q17" s="1007"/>
      <c r="R17" s="1007"/>
      <c r="S17" s="1007">
        <f>J17-O17</f>
        <v>3773887</v>
      </c>
      <c r="T17" s="1007"/>
      <c r="U17" s="1007"/>
      <c r="V17" s="1007"/>
      <c r="W17" s="1007"/>
      <c r="X17" s="1004">
        <f>ROUND(S17/$S$19*100,1)</f>
        <v>28.7</v>
      </c>
      <c r="Y17" s="1004"/>
      <c r="Z17" s="1005"/>
      <c r="AA17" s="1006">
        <v>293185353</v>
      </c>
      <c r="AB17" s="1007"/>
      <c r="AC17" s="1007"/>
      <c r="AD17" s="1007"/>
      <c r="AE17" s="1007"/>
      <c r="AF17" s="1007">
        <v>4104595</v>
      </c>
      <c r="AG17" s="1007"/>
      <c r="AH17" s="1007"/>
      <c r="AI17" s="1007"/>
      <c r="AJ17" s="1007"/>
      <c r="AK17" s="1007">
        <v>193745</v>
      </c>
      <c r="AL17" s="1007"/>
      <c r="AM17" s="1007"/>
      <c r="AN17" s="1007"/>
      <c r="AO17" s="1028">
        <f>AF17-AK17</f>
        <v>3910850</v>
      </c>
      <c r="AP17" s="1028"/>
      <c r="AQ17" s="1028"/>
      <c r="AR17" s="1028"/>
      <c r="AS17" s="1028"/>
      <c r="AT17" s="1029">
        <f>ROUND(AO17/$AO$19*100,1)</f>
        <v>29</v>
      </c>
      <c r="AU17" s="1029"/>
      <c r="AV17" s="1030"/>
      <c r="AW17" s="1021">
        <f>AA17-E17</f>
        <v>10040251</v>
      </c>
      <c r="AX17" s="1022"/>
      <c r="AY17" s="1022"/>
      <c r="AZ17" s="1022"/>
      <c r="BA17" s="1022"/>
      <c r="BB17" s="1023">
        <f>AO17-S17</f>
        <v>136963</v>
      </c>
      <c r="BC17" s="1023"/>
      <c r="BD17" s="1023"/>
      <c r="BE17" s="1024"/>
      <c r="BF17" s="1025">
        <f>ROUND(AO17/S17*100,1)</f>
        <v>103.6</v>
      </c>
      <c r="BG17" s="1026"/>
      <c r="BH17" s="1027"/>
    </row>
    <row r="18" spans="1:60" ht="30" customHeight="1" thickBot="1">
      <c r="A18" s="998" t="s">
        <v>78</v>
      </c>
      <c r="B18" s="999"/>
      <c r="C18" s="999"/>
      <c r="D18" s="1000"/>
      <c r="E18" s="1001">
        <v>699871902</v>
      </c>
      <c r="F18" s="988"/>
      <c r="G18" s="988"/>
      <c r="H18" s="988"/>
      <c r="I18" s="988"/>
      <c r="J18" s="988">
        <v>9798207</v>
      </c>
      <c r="K18" s="988"/>
      <c r="L18" s="988"/>
      <c r="M18" s="988"/>
      <c r="N18" s="988"/>
      <c r="O18" s="989">
        <v>443950</v>
      </c>
      <c r="P18" s="990"/>
      <c r="Q18" s="990"/>
      <c r="R18" s="991"/>
      <c r="S18" s="988">
        <f>J18-O18</f>
        <v>9354257</v>
      </c>
      <c r="T18" s="988"/>
      <c r="U18" s="988"/>
      <c r="V18" s="988"/>
      <c r="W18" s="988"/>
      <c r="X18" s="1002">
        <f>ROUND(S18/$S$19*100,1)</f>
        <v>71.3</v>
      </c>
      <c r="Y18" s="1002"/>
      <c r="Z18" s="1003"/>
      <c r="AA18" s="1001">
        <v>716113433</v>
      </c>
      <c r="AB18" s="988"/>
      <c r="AC18" s="988"/>
      <c r="AD18" s="988"/>
      <c r="AE18" s="988"/>
      <c r="AF18" s="988">
        <v>10025588</v>
      </c>
      <c r="AG18" s="988"/>
      <c r="AH18" s="988"/>
      <c r="AI18" s="988"/>
      <c r="AJ18" s="988"/>
      <c r="AK18" s="989">
        <v>473229</v>
      </c>
      <c r="AL18" s="990"/>
      <c r="AM18" s="990"/>
      <c r="AN18" s="991"/>
      <c r="AO18" s="886">
        <f>AF18-AK18</f>
        <v>9552359</v>
      </c>
      <c r="AP18" s="886"/>
      <c r="AQ18" s="886"/>
      <c r="AR18" s="886"/>
      <c r="AS18" s="886"/>
      <c r="AT18" s="992">
        <f>ROUND(AO18/$AO$19*100,1)</f>
        <v>71</v>
      </c>
      <c r="AU18" s="992"/>
      <c r="AV18" s="993"/>
      <c r="AW18" s="994">
        <f>AA18-E18</f>
        <v>16241531</v>
      </c>
      <c r="AX18" s="995"/>
      <c r="AY18" s="995"/>
      <c r="AZ18" s="995"/>
      <c r="BA18" s="995"/>
      <c r="BB18" s="996">
        <f>AO18-S18</f>
        <v>198102</v>
      </c>
      <c r="BC18" s="996"/>
      <c r="BD18" s="996"/>
      <c r="BE18" s="997"/>
      <c r="BF18" s="976">
        <f>ROUND(AO18/S18*100,1)</f>
        <v>102.1</v>
      </c>
      <c r="BG18" s="977"/>
      <c r="BH18" s="978"/>
    </row>
    <row r="19" spans="1:60" ht="30" customHeight="1" thickBot="1">
      <c r="A19" s="979" t="s">
        <v>150</v>
      </c>
      <c r="B19" s="980"/>
      <c r="C19" s="980"/>
      <c r="D19" s="981"/>
      <c r="E19" s="982">
        <f>SUM(E17:I18)</f>
        <v>983017004</v>
      </c>
      <c r="F19" s="983"/>
      <c r="G19" s="983"/>
      <c r="H19" s="983"/>
      <c r="I19" s="983"/>
      <c r="J19" s="983">
        <f>SUM(J17:N18)</f>
        <v>13762239</v>
      </c>
      <c r="K19" s="983"/>
      <c r="L19" s="983"/>
      <c r="M19" s="983"/>
      <c r="N19" s="983"/>
      <c r="O19" s="983">
        <f>SUM(O17:R18)</f>
        <v>634095</v>
      </c>
      <c r="P19" s="983"/>
      <c r="Q19" s="983"/>
      <c r="R19" s="983"/>
      <c r="S19" s="983">
        <f>SUM(S17:W18)</f>
        <v>13128144</v>
      </c>
      <c r="T19" s="983"/>
      <c r="U19" s="983"/>
      <c r="V19" s="983"/>
      <c r="W19" s="983"/>
      <c r="X19" s="984">
        <f>S19/$S$19*100</f>
        <v>100</v>
      </c>
      <c r="Y19" s="985"/>
      <c r="Z19" s="986"/>
      <c r="AA19" s="987">
        <f>SUM(AA17:AE18)</f>
        <v>1009298786</v>
      </c>
      <c r="AB19" s="966"/>
      <c r="AC19" s="966"/>
      <c r="AD19" s="966"/>
      <c r="AE19" s="966"/>
      <c r="AF19" s="966">
        <f>SUM(AF17:AJ18)</f>
        <v>14130183</v>
      </c>
      <c r="AG19" s="966"/>
      <c r="AH19" s="966"/>
      <c r="AI19" s="966"/>
      <c r="AJ19" s="966"/>
      <c r="AK19" s="966">
        <f>SUM(AK17:AN18)</f>
        <v>666974</v>
      </c>
      <c r="AL19" s="966"/>
      <c r="AM19" s="966"/>
      <c r="AN19" s="966"/>
      <c r="AO19" s="966">
        <f>SUM(AO17:AS18)</f>
        <v>13463209</v>
      </c>
      <c r="AP19" s="966"/>
      <c r="AQ19" s="966"/>
      <c r="AR19" s="966"/>
      <c r="AS19" s="966"/>
      <c r="AT19" s="967">
        <f>AO19/$AO$19*100</f>
        <v>100</v>
      </c>
      <c r="AU19" s="967"/>
      <c r="AV19" s="968"/>
      <c r="AW19" s="969">
        <f>AA19-E19</f>
        <v>26281782</v>
      </c>
      <c r="AX19" s="970"/>
      <c r="AY19" s="970"/>
      <c r="AZ19" s="970"/>
      <c r="BA19" s="970"/>
      <c r="BB19" s="971">
        <f>AO19-S19</f>
        <v>335065</v>
      </c>
      <c r="BC19" s="971"/>
      <c r="BD19" s="971"/>
      <c r="BE19" s="972"/>
      <c r="BF19" s="973">
        <f>ROUND(AO19/S19*100,1)</f>
        <v>102.6</v>
      </c>
      <c r="BG19" s="974"/>
      <c r="BH19" s="975"/>
    </row>
  </sheetData>
  <mergeCells count="149">
    <mergeCell ref="A1:BH1"/>
    <mergeCell ref="A2:H4"/>
    <mergeCell ref="I2:X2"/>
    <mergeCell ref="Y2:AN2"/>
    <mergeCell ref="AO2:BD2"/>
    <mergeCell ref="BE2:BH3"/>
    <mergeCell ref="I3:Q3"/>
    <mergeCell ref="R3:X3"/>
    <mergeCell ref="Y3:AG3"/>
    <mergeCell ref="AH3:AN3"/>
    <mergeCell ref="BE4:BH4"/>
    <mergeCell ref="BE6:BH6"/>
    <mergeCell ref="AO3:AW3"/>
    <mergeCell ref="AX3:BD3"/>
    <mergeCell ref="I4:Q4"/>
    <mergeCell ref="R4:X4"/>
    <mergeCell ref="Y4:AG4"/>
    <mergeCell ref="AH4:AN4"/>
    <mergeCell ref="AO4:AW4"/>
    <mergeCell ref="AX4:BD4"/>
    <mergeCell ref="A7:H7"/>
    <mergeCell ref="I7:Q7"/>
    <mergeCell ref="R7:X7"/>
    <mergeCell ref="Y7:AG7"/>
    <mergeCell ref="AH7:AN7"/>
    <mergeCell ref="AO7:AW7"/>
    <mergeCell ref="AX7:BD7"/>
    <mergeCell ref="BE7:BH7"/>
    <mergeCell ref="F6:H6"/>
    <mergeCell ref="I6:Q6"/>
    <mergeCell ref="R6:X6"/>
    <mergeCell ref="Y6:AG6"/>
    <mergeCell ref="AH6:AN6"/>
    <mergeCell ref="AO6:AW6"/>
    <mergeCell ref="A5:E6"/>
    <mergeCell ref="F5:H5"/>
    <mergeCell ref="I5:Q5"/>
    <mergeCell ref="R5:X5"/>
    <mergeCell ref="Y5:AG5"/>
    <mergeCell ref="AH5:AN5"/>
    <mergeCell ref="AO5:AW5"/>
    <mergeCell ref="AX5:BD5"/>
    <mergeCell ref="BE5:BH5"/>
    <mergeCell ref="AX6:BD6"/>
    <mergeCell ref="AX8:BD8"/>
    <mergeCell ref="BE8:BH8"/>
    <mergeCell ref="A9:H9"/>
    <mergeCell ref="I9:Q9"/>
    <mergeCell ref="R9:X9"/>
    <mergeCell ref="Y9:AG9"/>
    <mergeCell ref="AH9:AN9"/>
    <mergeCell ref="AO9:AW9"/>
    <mergeCell ref="AX9:BD9"/>
    <mergeCell ref="BE9:BH9"/>
    <mergeCell ref="A8:H8"/>
    <mergeCell ref="I8:Q8"/>
    <mergeCell ref="R8:X8"/>
    <mergeCell ref="Y8:AG8"/>
    <mergeCell ref="AH8:AN8"/>
    <mergeCell ref="AO8:AW8"/>
    <mergeCell ref="AX10:BD10"/>
    <mergeCell ref="BE10:BH10"/>
    <mergeCell ref="A11:H11"/>
    <mergeCell ref="I11:Q11"/>
    <mergeCell ref="R11:X11"/>
    <mergeCell ref="Y11:AG11"/>
    <mergeCell ref="AH11:AN11"/>
    <mergeCell ref="AO11:AW11"/>
    <mergeCell ref="AX11:BD11"/>
    <mergeCell ref="BE11:BH11"/>
    <mergeCell ref="A10:H10"/>
    <mergeCell ref="I10:Q10"/>
    <mergeCell ref="R10:X10"/>
    <mergeCell ref="Y10:AG10"/>
    <mergeCell ref="AH10:AN10"/>
    <mergeCell ref="AO10:AW10"/>
    <mergeCell ref="A13:BH13"/>
    <mergeCell ref="A14:D16"/>
    <mergeCell ref="E14:Z14"/>
    <mergeCell ref="AA14:AV14"/>
    <mergeCell ref="AW14:BE14"/>
    <mergeCell ref="BF14:BH15"/>
    <mergeCell ref="E15:I15"/>
    <mergeCell ref="J15:N15"/>
    <mergeCell ref="O15:R15"/>
    <mergeCell ref="S15:W15"/>
    <mergeCell ref="AW15:BA15"/>
    <mergeCell ref="BB15:BE15"/>
    <mergeCell ref="E16:I16"/>
    <mergeCell ref="J16:N16"/>
    <mergeCell ref="O16:R16"/>
    <mergeCell ref="S16:W16"/>
    <mergeCell ref="X16:Z16"/>
    <mergeCell ref="AA16:AE16"/>
    <mergeCell ref="AF16:AJ16"/>
    <mergeCell ref="AK16:AN16"/>
    <mergeCell ref="X15:Z15"/>
    <mergeCell ref="AA15:AE15"/>
    <mergeCell ref="AF15:AJ15"/>
    <mergeCell ref="AK15:AN15"/>
    <mergeCell ref="AW16:BA16"/>
    <mergeCell ref="BB16:BE16"/>
    <mergeCell ref="BF16:BH16"/>
    <mergeCell ref="A17:D17"/>
    <mergeCell ref="E17:I17"/>
    <mergeCell ref="J17:N17"/>
    <mergeCell ref="O17:R17"/>
    <mergeCell ref="S17:W17"/>
    <mergeCell ref="AW17:BA17"/>
    <mergeCell ref="BB17:BE17"/>
    <mergeCell ref="BF17:BH17"/>
    <mergeCell ref="AF17:AJ17"/>
    <mergeCell ref="AK17:AN17"/>
    <mergeCell ref="AO17:AS17"/>
    <mergeCell ref="AT17:AV17"/>
    <mergeCell ref="O18:R18"/>
    <mergeCell ref="S18:W18"/>
    <mergeCell ref="X18:Z18"/>
    <mergeCell ref="AA18:AE18"/>
    <mergeCell ref="X17:Z17"/>
    <mergeCell ref="AA17:AE17"/>
    <mergeCell ref="AO15:AS15"/>
    <mergeCell ref="AT15:AV15"/>
    <mergeCell ref="AO16:AS16"/>
    <mergeCell ref="AT16:AV16"/>
    <mergeCell ref="AO19:AS19"/>
    <mergeCell ref="AT19:AV19"/>
    <mergeCell ref="AW19:BA19"/>
    <mergeCell ref="BB19:BE19"/>
    <mergeCell ref="BF19:BH19"/>
    <mergeCell ref="BF18:BH18"/>
    <mergeCell ref="A19:D19"/>
    <mergeCell ref="E19:I19"/>
    <mergeCell ref="J19:N19"/>
    <mergeCell ref="O19:R19"/>
    <mergeCell ref="S19:W19"/>
    <mergeCell ref="X19:Z19"/>
    <mergeCell ref="AA19:AE19"/>
    <mergeCell ref="AF19:AJ19"/>
    <mergeCell ref="AK19:AN19"/>
    <mergeCell ref="AF18:AJ18"/>
    <mergeCell ref="AK18:AN18"/>
    <mergeCell ref="AO18:AS18"/>
    <mergeCell ref="AT18:AV18"/>
    <mergeCell ref="AW18:BA18"/>
    <mergeCell ref="BB18:BE18"/>
    <mergeCell ref="A18:D18"/>
    <mergeCell ref="E18:I18"/>
    <mergeCell ref="J18:N18"/>
  </mergeCells>
  <phoneticPr fontId="3"/>
  <pageMargins left="0.78740157480314965" right="0.78740157480314965" top="0.59055118110236227" bottom="0.78740157480314965" header="0.39370078740157483" footer="0.39370078740157483"/>
  <pageSetup paperSize="9" scale="75" firstPageNumber="5" orientation="landscape" useFirstPageNumber="1" r:id="rId1"/>
  <headerFooter scaleWithDoc="0" alignWithMargins="0">
    <oddFooter>&amp;C&amp;"ＭＳ 明朝,標準"&amp;14-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1"/>
  <sheetViews>
    <sheetView topLeftCell="A4" workbookViewId="0">
      <selection activeCell="M6" sqref="M6"/>
    </sheetView>
  </sheetViews>
  <sheetFormatPr defaultRowHeight="14.25"/>
  <cols>
    <col min="1" max="1" width="4.625" style="3" customWidth="1"/>
    <col min="2" max="2" width="14.875" style="3" customWidth="1"/>
    <col min="3" max="3" width="14" style="3" customWidth="1"/>
    <col min="4" max="4" width="12.625" style="3" customWidth="1"/>
    <col min="5" max="5" width="7.625" style="3" customWidth="1"/>
    <col min="6" max="6" width="14" style="3" customWidth="1"/>
    <col min="7" max="7" width="12.625" style="3" customWidth="1"/>
    <col min="8" max="8" width="7.625" style="3" customWidth="1"/>
    <col min="9" max="9" width="14.875" style="4" customWidth="1"/>
    <col min="10" max="10" width="12.625" style="3" customWidth="1"/>
    <col min="11" max="11" width="9.5" style="3" customWidth="1"/>
    <col min="12" max="13" width="9" style="2"/>
    <col min="14" max="15" width="11.625" style="2" bestFit="1" customWidth="1"/>
    <col min="16" max="16384" width="9" style="2"/>
  </cols>
  <sheetData>
    <row r="1" spans="1:12" ht="24.95" customHeight="1" thickBot="1">
      <c r="A1" s="1178" t="s">
        <v>79</v>
      </c>
      <c r="B1" s="1178"/>
      <c r="C1" s="1178"/>
      <c r="D1" s="1178"/>
      <c r="E1" s="1178"/>
      <c r="F1" s="1178"/>
      <c r="G1" s="1178"/>
      <c r="H1" s="1178"/>
      <c r="I1" s="1178"/>
      <c r="J1" s="1178"/>
      <c r="K1" s="1178"/>
    </row>
    <row r="2" spans="1:12" ht="20.100000000000001" customHeight="1">
      <c r="A2" s="1164" t="s">
        <v>226</v>
      </c>
      <c r="B2" s="1165"/>
      <c r="C2" s="1170" t="s">
        <v>258</v>
      </c>
      <c r="D2" s="1171"/>
      <c r="E2" s="1172"/>
      <c r="F2" s="1170" t="s">
        <v>283</v>
      </c>
      <c r="G2" s="1171"/>
      <c r="H2" s="1172"/>
      <c r="I2" s="16" t="s">
        <v>259</v>
      </c>
      <c r="J2" s="15"/>
      <c r="K2" s="1173" t="s">
        <v>260</v>
      </c>
    </row>
    <row r="3" spans="1:12" ht="27.95" customHeight="1">
      <c r="A3" s="1166"/>
      <c r="B3" s="1167"/>
      <c r="C3" s="58" t="s">
        <v>61</v>
      </c>
      <c r="D3" s="59" t="s">
        <v>32</v>
      </c>
      <c r="E3" s="60" t="s">
        <v>261</v>
      </c>
      <c r="F3" s="204" t="s">
        <v>61</v>
      </c>
      <c r="G3" s="205" t="s">
        <v>32</v>
      </c>
      <c r="H3" s="206" t="s">
        <v>262</v>
      </c>
      <c r="I3" s="58" t="s">
        <v>61</v>
      </c>
      <c r="J3" s="60" t="s">
        <v>32</v>
      </c>
      <c r="K3" s="1174"/>
    </row>
    <row r="4" spans="1:12" ht="15" customHeight="1" thickBot="1">
      <c r="A4" s="1168"/>
      <c r="B4" s="1169"/>
      <c r="C4" s="17" t="s">
        <v>6</v>
      </c>
      <c r="D4" s="18" t="s">
        <v>6</v>
      </c>
      <c r="E4" s="19" t="s">
        <v>64</v>
      </c>
      <c r="F4" s="207" t="s">
        <v>6</v>
      </c>
      <c r="G4" s="208" t="s">
        <v>6</v>
      </c>
      <c r="H4" s="209" t="s">
        <v>64</v>
      </c>
      <c r="I4" s="17" t="s">
        <v>6</v>
      </c>
      <c r="J4" s="19" t="s">
        <v>6</v>
      </c>
      <c r="K4" s="20" t="s">
        <v>64</v>
      </c>
    </row>
    <row r="5" spans="1:12" ht="24" customHeight="1">
      <c r="A5" s="1175" t="s">
        <v>80</v>
      </c>
      <c r="B5" s="61" t="s">
        <v>81</v>
      </c>
      <c r="C5" s="536">
        <v>104139643</v>
      </c>
      <c r="D5" s="537">
        <v>1457955</v>
      </c>
      <c r="E5" s="538">
        <v>32.9</v>
      </c>
      <c r="F5" s="542">
        <v>105460604</v>
      </c>
      <c r="G5" s="543">
        <v>1476448</v>
      </c>
      <c r="H5" s="544">
        <v>33.299999999999997</v>
      </c>
      <c r="I5" s="9">
        <f>F5-C5</f>
        <v>1320961</v>
      </c>
      <c r="J5" s="29">
        <f>G5-D5</f>
        <v>18493</v>
      </c>
      <c r="K5" s="30">
        <f t="shared" ref="K5:K12" si="0">ROUND(G5/D5*100,1)</f>
        <v>101.3</v>
      </c>
    </row>
    <row r="6" spans="1:12" ht="24" customHeight="1">
      <c r="A6" s="1176"/>
      <c r="B6" s="62" t="s">
        <v>82</v>
      </c>
      <c r="C6" s="539">
        <v>44631286</v>
      </c>
      <c r="D6" s="540">
        <v>624838</v>
      </c>
      <c r="E6" s="541">
        <v>14.1</v>
      </c>
      <c r="F6" s="545">
        <v>50668001</v>
      </c>
      <c r="G6" s="546">
        <v>709352</v>
      </c>
      <c r="H6" s="547">
        <v>16</v>
      </c>
      <c r="I6" s="31">
        <f>F6-C6</f>
        <v>6036715</v>
      </c>
      <c r="J6" s="32">
        <f>G6-D6</f>
        <v>84514</v>
      </c>
      <c r="K6" s="33">
        <f t="shared" si="0"/>
        <v>113.5</v>
      </c>
    </row>
    <row r="7" spans="1:12" ht="24" customHeight="1" thickBot="1">
      <c r="A7" s="1177"/>
      <c r="B7" s="21" t="s">
        <v>4</v>
      </c>
      <c r="C7" s="24">
        <f>C6+C5</f>
        <v>148770929</v>
      </c>
      <c r="D7" s="120">
        <f>D5+D6</f>
        <v>2082793</v>
      </c>
      <c r="E7" s="25">
        <f>E5+E6</f>
        <v>47</v>
      </c>
      <c r="F7" s="165">
        <f>F6+F5</f>
        <v>156128605</v>
      </c>
      <c r="G7" s="213">
        <f>G5+G6</f>
        <v>2185800</v>
      </c>
      <c r="H7" s="250">
        <f>H5+H6</f>
        <v>49.3</v>
      </c>
      <c r="I7" s="10">
        <f>SUM(I5:I6)</f>
        <v>7357676</v>
      </c>
      <c r="J7" s="34">
        <f>SUM(J5:J6)</f>
        <v>103007</v>
      </c>
      <c r="K7" s="35">
        <f t="shared" si="0"/>
        <v>104.9</v>
      </c>
    </row>
    <row r="8" spans="1:12" ht="24" customHeight="1">
      <c r="A8" s="1158" t="s">
        <v>83</v>
      </c>
      <c r="B8" s="61" t="s">
        <v>263</v>
      </c>
      <c r="C8" s="536">
        <v>64820205</v>
      </c>
      <c r="D8" s="537">
        <v>907483</v>
      </c>
      <c r="E8" s="538">
        <v>20.5</v>
      </c>
      <c r="F8" s="542">
        <v>66245358</v>
      </c>
      <c r="G8" s="543">
        <v>927435</v>
      </c>
      <c r="H8" s="548">
        <v>21</v>
      </c>
      <c r="I8" s="9">
        <f>F8-C8</f>
        <v>1425153</v>
      </c>
      <c r="J8" s="29">
        <f>G8-D8</f>
        <v>19952</v>
      </c>
      <c r="K8" s="30">
        <f t="shared" si="0"/>
        <v>102.2</v>
      </c>
      <c r="L8" s="251"/>
    </row>
    <row r="9" spans="1:12" ht="24" customHeight="1">
      <c r="A9" s="1159"/>
      <c r="B9" s="62" t="s">
        <v>220</v>
      </c>
      <c r="C9" s="539">
        <v>2734723</v>
      </c>
      <c r="D9" s="540">
        <v>38286</v>
      </c>
      <c r="E9" s="541">
        <v>0.9</v>
      </c>
      <c r="F9" s="545">
        <v>2915858</v>
      </c>
      <c r="G9" s="546">
        <v>40822</v>
      </c>
      <c r="H9" s="549">
        <v>0.9</v>
      </c>
      <c r="I9" s="31">
        <f>F9-C9</f>
        <v>181135</v>
      </c>
      <c r="J9" s="32">
        <f>G9-D9</f>
        <v>2536</v>
      </c>
      <c r="K9" s="33">
        <f t="shared" si="0"/>
        <v>106.6</v>
      </c>
    </row>
    <row r="10" spans="1:12" ht="24" customHeight="1" thickBot="1">
      <c r="A10" s="1160"/>
      <c r="B10" s="21" t="s">
        <v>4</v>
      </c>
      <c r="C10" s="24">
        <f>C9+C8</f>
        <v>67554928</v>
      </c>
      <c r="D10" s="120">
        <f>D8+D9</f>
        <v>945769</v>
      </c>
      <c r="E10" s="26">
        <f>E8+E9</f>
        <v>21.4</v>
      </c>
      <c r="F10" s="165">
        <f>F8+F9</f>
        <v>69161216</v>
      </c>
      <c r="G10" s="213">
        <f>G8+G9</f>
        <v>968257</v>
      </c>
      <c r="H10" s="252">
        <f>H8+H9</f>
        <v>21.9</v>
      </c>
      <c r="I10" s="10">
        <f>F10-C10</f>
        <v>1606288</v>
      </c>
      <c r="J10" s="34">
        <f>SUM(J8:J9)</f>
        <v>22488</v>
      </c>
      <c r="K10" s="35">
        <f t="shared" si="0"/>
        <v>102.4</v>
      </c>
    </row>
    <row r="11" spans="1:12" ht="24" customHeight="1" thickBot="1">
      <c r="A11" s="22" t="s">
        <v>84</v>
      </c>
      <c r="B11" s="23"/>
      <c r="C11" s="27">
        <v>99756033</v>
      </c>
      <c r="D11" s="11">
        <v>1396584</v>
      </c>
      <c r="E11" s="28">
        <v>31.6</v>
      </c>
      <c r="F11" s="27">
        <v>90986501</v>
      </c>
      <c r="G11" s="11">
        <v>1273811</v>
      </c>
      <c r="H11" s="550">
        <v>28.8</v>
      </c>
      <c r="I11" s="12">
        <f>F11-C11</f>
        <v>-8769532</v>
      </c>
      <c r="J11" s="36">
        <f>G11-D11</f>
        <v>-122773</v>
      </c>
      <c r="K11" s="37">
        <f t="shared" si="0"/>
        <v>91.2</v>
      </c>
    </row>
    <row r="12" spans="1:12" ht="24" customHeight="1" thickBot="1">
      <c r="A12" s="1161" t="s">
        <v>264</v>
      </c>
      <c r="B12" s="1162"/>
      <c r="C12" s="8">
        <f>C7+C10+C11</f>
        <v>316081890</v>
      </c>
      <c r="D12" s="216">
        <f>D7+D10+D11</f>
        <v>4425146</v>
      </c>
      <c r="E12" s="28">
        <f>+E7+E10+E11</f>
        <v>100</v>
      </c>
      <c r="F12" s="210">
        <f>F7+F10+F11</f>
        <v>316276322</v>
      </c>
      <c r="G12" s="215">
        <f>G7+G10+G11</f>
        <v>4427868</v>
      </c>
      <c r="H12" s="253">
        <f>+H7+H10+H11</f>
        <v>99.999999999999986</v>
      </c>
      <c r="I12" s="126">
        <f>I7+I10+I11</f>
        <v>194432</v>
      </c>
      <c r="J12" s="36">
        <f>J7+J10+J11</f>
        <v>2722</v>
      </c>
      <c r="K12" s="37">
        <f t="shared" si="0"/>
        <v>100.1</v>
      </c>
    </row>
    <row r="13" spans="1:12" s="40" customFormat="1" ht="16.5" customHeight="1">
      <c r="A13" s="14"/>
      <c r="B13" s="14"/>
      <c r="C13" s="14"/>
      <c r="D13" s="38"/>
      <c r="E13" s="14"/>
      <c r="F13" s="14"/>
      <c r="G13" s="38"/>
      <c r="H13" s="14"/>
      <c r="I13" s="39"/>
      <c r="J13" s="14"/>
      <c r="K13" s="14"/>
    </row>
    <row r="14" spans="1:12" s="40" customFormat="1" ht="24.95" customHeight="1" thickBot="1">
      <c r="A14" s="1163" t="s">
        <v>85</v>
      </c>
      <c r="B14" s="1163"/>
      <c r="C14" s="1163"/>
      <c r="D14" s="1163"/>
      <c r="E14" s="1163"/>
      <c r="F14" s="1163"/>
      <c r="G14" s="1163"/>
      <c r="H14" s="1163"/>
      <c r="I14" s="1163"/>
      <c r="J14" s="1163"/>
      <c r="K14" s="1163"/>
    </row>
    <row r="15" spans="1:12" ht="20.100000000000001" customHeight="1">
      <c r="A15" s="1164" t="s">
        <v>143</v>
      </c>
      <c r="B15" s="1165"/>
      <c r="C15" s="1170" t="str">
        <f>C2</f>
        <v>令和３年度</v>
      </c>
      <c r="D15" s="1171"/>
      <c r="E15" s="1172"/>
      <c r="F15" s="1170" t="str">
        <f>F2</f>
        <v>令和４年度</v>
      </c>
      <c r="G15" s="1171"/>
      <c r="H15" s="1172"/>
      <c r="I15" s="16" t="s">
        <v>259</v>
      </c>
      <c r="J15" s="15"/>
      <c r="K15" s="1173" t="s">
        <v>270</v>
      </c>
    </row>
    <row r="16" spans="1:12" ht="27.95" customHeight="1">
      <c r="A16" s="1166"/>
      <c r="B16" s="1167"/>
      <c r="C16" s="58" t="s">
        <v>86</v>
      </c>
      <c r="D16" s="59" t="s">
        <v>87</v>
      </c>
      <c r="E16" s="60" t="s">
        <v>262</v>
      </c>
      <c r="F16" s="58" t="s">
        <v>86</v>
      </c>
      <c r="G16" s="59" t="s">
        <v>87</v>
      </c>
      <c r="H16" s="60" t="s">
        <v>262</v>
      </c>
      <c r="I16" s="58" t="s">
        <v>86</v>
      </c>
      <c r="J16" s="60" t="s">
        <v>87</v>
      </c>
      <c r="K16" s="1174"/>
    </row>
    <row r="17" spans="1:11" ht="15" customHeight="1" thickBot="1">
      <c r="A17" s="1168"/>
      <c r="B17" s="1169"/>
      <c r="C17" s="17" t="s">
        <v>6</v>
      </c>
      <c r="D17" s="18" t="s">
        <v>6</v>
      </c>
      <c r="E17" s="19" t="s">
        <v>64</v>
      </c>
      <c r="F17" s="17" t="s">
        <v>6</v>
      </c>
      <c r="G17" s="18" t="s">
        <v>6</v>
      </c>
      <c r="H17" s="19" t="s">
        <v>64</v>
      </c>
      <c r="I17" s="17" t="s">
        <v>6</v>
      </c>
      <c r="J17" s="19" t="s">
        <v>6</v>
      </c>
      <c r="K17" s="20" t="s">
        <v>64</v>
      </c>
    </row>
    <row r="18" spans="1:11" ht="24" customHeight="1">
      <c r="A18" s="1154" t="s">
        <v>88</v>
      </c>
      <c r="B18" s="63" t="s">
        <v>89</v>
      </c>
      <c r="C18" s="536">
        <v>6603061</v>
      </c>
      <c r="D18" s="537">
        <v>92443</v>
      </c>
      <c r="E18" s="551">
        <v>93.3</v>
      </c>
      <c r="F18" s="536">
        <v>8162571</v>
      </c>
      <c r="G18" s="537">
        <v>114276</v>
      </c>
      <c r="H18" s="552">
        <v>94.5</v>
      </c>
      <c r="I18" s="9">
        <f>F18-C18</f>
        <v>1559510</v>
      </c>
      <c r="J18" s="29">
        <f>G18-D18</f>
        <v>21833</v>
      </c>
      <c r="K18" s="30">
        <f>ROUND(G18/D18*100,1)</f>
        <v>123.6</v>
      </c>
    </row>
    <row r="19" spans="1:11" ht="24" customHeight="1" thickBot="1">
      <c r="A19" s="1155"/>
      <c r="B19" s="77" t="s">
        <v>265</v>
      </c>
      <c r="C19" s="553">
        <v>472313</v>
      </c>
      <c r="D19" s="554">
        <v>6612</v>
      </c>
      <c r="E19" s="555">
        <v>6.7</v>
      </c>
      <c r="F19" s="553">
        <v>472857</v>
      </c>
      <c r="G19" s="554">
        <v>6620</v>
      </c>
      <c r="H19" s="556">
        <v>5.5</v>
      </c>
      <c r="I19" s="41">
        <f>F19-C19</f>
        <v>544</v>
      </c>
      <c r="J19" s="42">
        <f>G19-D19</f>
        <v>8</v>
      </c>
      <c r="K19" s="43">
        <f>ROUND(G19/D19*100,1)</f>
        <v>100.1</v>
      </c>
    </row>
    <row r="20" spans="1:11" ht="24" customHeight="1" thickBot="1">
      <c r="A20" s="1156" t="s">
        <v>266</v>
      </c>
      <c r="B20" s="1157"/>
      <c r="C20" s="27">
        <f t="shared" ref="C20:J20" si="1">C18+C19</f>
        <v>7075374</v>
      </c>
      <c r="D20" s="11">
        <f t="shared" si="1"/>
        <v>99055</v>
      </c>
      <c r="E20" s="13">
        <f t="shared" si="1"/>
        <v>100</v>
      </c>
      <c r="F20" s="27">
        <f t="shared" si="1"/>
        <v>8635428</v>
      </c>
      <c r="G20" s="11">
        <f t="shared" si="1"/>
        <v>120896</v>
      </c>
      <c r="H20" s="13">
        <f t="shared" si="1"/>
        <v>100</v>
      </c>
      <c r="I20" s="12">
        <f t="shared" si="1"/>
        <v>1560054</v>
      </c>
      <c r="J20" s="36">
        <f t="shared" si="1"/>
        <v>21841</v>
      </c>
      <c r="K20" s="37">
        <f>ROUND(G20/D20*100,1)</f>
        <v>122</v>
      </c>
    </row>
    <row r="21" spans="1:11" ht="12" customHeight="1">
      <c r="D21" s="6"/>
      <c r="G21" s="6"/>
    </row>
  </sheetData>
  <mergeCells count="15">
    <mergeCell ref="A5:A7"/>
    <mergeCell ref="A1:K1"/>
    <mergeCell ref="A2:B4"/>
    <mergeCell ref="C2:E2"/>
    <mergeCell ref="F2:H2"/>
    <mergeCell ref="K2:K3"/>
    <mergeCell ref="A18:A19"/>
    <mergeCell ref="A20:B20"/>
    <mergeCell ref="A8:A10"/>
    <mergeCell ref="A12:B12"/>
    <mergeCell ref="A14:K14"/>
    <mergeCell ref="A15:B17"/>
    <mergeCell ref="C15:E15"/>
    <mergeCell ref="F15:H15"/>
    <mergeCell ref="K15:K16"/>
  </mergeCells>
  <phoneticPr fontId="3"/>
  <pageMargins left="0.78740157480314965" right="0.78740157480314965" top="0.59055118110236227" bottom="0.78740157480314965" header="0.39370078740157483" footer="0.39370078740157483"/>
  <pageSetup paperSize="9" firstPageNumber="6" orientation="landscape" useFirstPageNumber="1" r:id="rId1"/>
  <headerFooter scaleWithDoc="0" alignWithMargins="0">
    <oddFooter>&amp;C&amp;"ＭＳ 明朝,標準"&amp;14- &amp;P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8"/>
  <sheetViews>
    <sheetView zoomScale="70" zoomScaleNormal="70" workbookViewId="0">
      <selection activeCell="A7" sqref="A7:AD7"/>
    </sheetView>
  </sheetViews>
  <sheetFormatPr defaultRowHeight="33" customHeight="1"/>
  <cols>
    <col min="1" max="1" width="4.75" style="221" customWidth="1"/>
    <col min="2" max="2" width="4.25" style="221" bestFit="1" customWidth="1"/>
    <col min="3" max="3" width="4" style="221" bestFit="1" customWidth="1"/>
    <col min="4" max="4" width="8" style="221" bestFit="1" customWidth="1"/>
    <col min="5" max="16" width="8.625" style="221" customWidth="1"/>
    <col min="17" max="17" width="8" style="148" customWidth="1"/>
    <col min="18" max="18" width="10" style="148" customWidth="1"/>
    <col min="19" max="24" width="8.625" style="221" customWidth="1"/>
    <col min="25" max="25" width="8" style="148" bestFit="1" customWidth="1"/>
    <col min="26" max="26" width="10" style="148" customWidth="1"/>
    <col min="27" max="27" width="11" style="148" bestFit="1" customWidth="1"/>
    <col min="28" max="28" width="10" style="148" bestFit="1" customWidth="1"/>
    <col min="29" max="29" width="12.125" style="148" bestFit="1" customWidth="1"/>
    <col min="30" max="30" width="10" style="202" bestFit="1" customWidth="1"/>
    <col min="31" max="16384" width="9" style="148"/>
  </cols>
  <sheetData>
    <row r="1" spans="1:30" ht="33" customHeight="1" thickBot="1">
      <c r="A1" s="203"/>
      <c r="C1" s="203"/>
      <c r="D1" s="1287" t="s">
        <v>162</v>
      </c>
      <c r="E1" s="1287"/>
      <c r="F1" s="1287"/>
      <c r="G1" s="1287"/>
      <c r="H1" s="1287"/>
      <c r="I1" s="1287"/>
      <c r="J1" s="1287"/>
      <c r="K1" s="1287"/>
      <c r="L1" s="1287"/>
      <c r="M1" s="1287"/>
      <c r="N1" s="1287"/>
      <c r="O1" s="1287"/>
      <c r="P1" s="1287"/>
      <c r="Q1" s="1287"/>
      <c r="R1" s="1287"/>
      <c r="S1" s="1287"/>
      <c r="T1" s="1287"/>
      <c r="U1" s="1287"/>
      <c r="V1" s="203"/>
      <c r="AA1" s="1288" t="s">
        <v>278</v>
      </c>
      <c r="AB1" s="1288"/>
      <c r="AC1" s="1288"/>
      <c r="AD1" s="1288"/>
    </row>
    <row r="2" spans="1:30" ht="33" customHeight="1">
      <c r="A2" s="1289" t="s">
        <v>163</v>
      </c>
      <c r="B2" s="1290"/>
      <c r="C2" s="1290"/>
      <c r="D2" s="1290"/>
      <c r="E2" s="1290"/>
      <c r="F2" s="1290"/>
      <c r="G2" s="1291"/>
      <c r="H2" s="1296" t="s">
        <v>224</v>
      </c>
      <c r="I2" s="1297"/>
      <c r="J2" s="1297"/>
      <c r="K2" s="1298"/>
      <c r="L2" s="1299" t="s">
        <v>277</v>
      </c>
      <c r="M2" s="1297"/>
      <c r="N2" s="1297"/>
      <c r="O2" s="1300"/>
      <c r="P2" s="1244" t="s">
        <v>287</v>
      </c>
      <c r="Q2" s="1245"/>
      <c r="R2" s="1245"/>
      <c r="S2" s="1245"/>
      <c r="T2" s="1245"/>
      <c r="U2" s="1245"/>
      <c r="V2" s="1245"/>
      <c r="W2" s="1246"/>
      <c r="AA2" s="1292" t="s">
        <v>221</v>
      </c>
      <c r="AB2" s="1293"/>
      <c r="AC2" s="1294">
        <f>N4</f>
        <v>33071</v>
      </c>
      <c r="AD2" s="1295"/>
    </row>
    <row r="3" spans="1:30" ht="33" customHeight="1">
      <c r="A3" s="1277" t="s">
        <v>289</v>
      </c>
      <c r="B3" s="1278"/>
      <c r="C3" s="1278"/>
      <c r="D3" s="1278"/>
      <c r="E3" s="1278"/>
      <c r="F3" s="1278"/>
      <c r="G3" s="1279"/>
      <c r="H3" s="1257" t="s">
        <v>284</v>
      </c>
      <c r="I3" s="1258"/>
      <c r="J3" s="1259" t="s">
        <v>285</v>
      </c>
      <c r="K3" s="1251"/>
      <c r="L3" s="1260" t="s">
        <v>284</v>
      </c>
      <c r="M3" s="1261"/>
      <c r="N3" s="1259" t="s">
        <v>285</v>
      </c>
      <c r="O3" s="1262"/>
      <c r="P3" s="1301" t="s">
        <v>284</v>
      </c>
      <c r="Q3" s="1301"/>
      <c r="R3" s="1302" t="s">
        <v>288</v>
      </c>
      <c r="S3" s="1302"/>
      <c r="T3" s="1303" t="s">
        <v>201</v>
      </c>
      <c r="U3" s="1303"/>
      <c r="V3" s="1275" t="s">
        <v>290</v>
      </c>
      <c r="W3" s="1276"/>
      <c r="AA3" s="1271" t="s">
        <v>291</v>
      </c>
      <c r="AB3" s="1272"/>
      <c r="AC3" s="1273">
        <f>Z36</f>
        <v>538392</v>
      </c>
      <c r="AD3" s="1274"/>
    </row>
    <row r="4" spans="1:30" ht="33" customHeight="1" thickBot="1">
      <c r="A4" s="1280"/>
      <c r="B4" s="1281"/>
      <c r="C4" s="1281"/>
      <c r="D4" s="1281"/>
      <c r="E4" s="1281"/>
      <c r="F4" s="1281"/>
      <c r="G4" s="1282"/>
      <c r="H4" s="1268">
        <v>2373</v>
      </c>
      <c r="I4" s="1269"/>
      <c r="J4" s="1256">
        <v>31460</v>
      </c>
      <c r="K4" s="1270"/>
      <c r="L4" s="1254">
        <f>2373*33071/31460</f>
        <v>2494.5163064208518</v>
      </c>
      <c r="M4" s="1254"/>
      <c r="N4" s="1255">
        <v>33071</v>
      </c>
      <c r="O4" s="1256"/>
      <c r="P4" s="1266">
        <f>L4-H4</f>
        <v>121.51630642085183</v>
      </c>
      <c r="Q4" s="1263"/>
      <c r="R4" s="1264">
        <f>ROUND(L4/H4*100,1)</f>
        <v>105.1</v>
      </c>
      <c r="S4" s="1267"/>
      <c r="T4" s="1263">
        <f>N4-J4</f>
        <v>1611</v>
      </c>
      <c r="U4" s="1263"/>
      <c r="V4" s="1264">
        <f>ROUND(N4/J4*100,1)</f>
        <v>105.1</v>
      </c>
      <c r="W4" s="1265"/>
      <c r="AA4" s="1285" t="s">
        <v>292</v>
      </c>
      <c r="AB4" s="1286"/>
      <c r="AC4" s="1283">
        <f>SUM(AC2:AD3)</f>
        <v>571463</v>
      </c>
      <c r="AD4" s="1284"/>
    </row>
    <row r="5" spans="1:30" ht="20.25" customHeight="1">
      <c r="A5" s="1235" t="s">
        <v>206</v>
      </c>
      <c r="B5" s="1184"/>
      <c r="C5" s="1184"/>
      <c r="D5" s="1184"/>
      <c r="E5" s="1184"/>
      <c r="F5" s="1184"/>
      <c r="G5" s="1184"/>
      <c r="H5" s="1184"/>
      <c r="I5" s="1184"/>
      <c r="J5" s="1184"/>
      <c r="K5" s="1184"/>
      <c r="L5" s="1184"/>
      <c r="M5" s="1184"/>
      <c r="N5" s="1184"/>
      <c r="O5" s="1184"/>
      <c r="P5" s="1184"/>
      <c r="Q5" s="1184"/>
      <c r="R5" s="1184"/>
      <c r="S5" s="1184"/>
      <c r="T5" s="1184"/>
      <c r="U5" s="1184"/>
      <c r="V5" s="1184"/>
      <c r="W5" s="1184"/>
      <c r="X5" s="1184"/>
      <c r="Y5" s="1184"/>
      <c r="Z5" s="1184"/>
      <c r="AA5" s="1184"/>
      <c r="AB5" s="1184"/>
      <c r="AC5" s="1184"/>
      <c r="AD5" s="1184"/>
    </row>
    <row r="6" spans="1:30" ht="20.25" customHeight="1">
      <c r="A6" s="1235" t="s">
        <v>204</v>
      </c>
      <c r="B6" s="1184"/>
      <c r="C6" s="1184"/>
      <c r="D6" s="1184"/>
      <c r="E6" s="1184"/>
      <c r="F6" s="1184"/>
      <c r="G6" s="1184"/>
      <c r="H6" s="1184"/>
      <c r="I6" s="1184"/>
      <c r="J6" s="1184"/>
      <c r="K6" s="1184"/>
      <c r="L6" s="1184"/>
      <c r="M6" s="1184"/>
      <c r="N6" s="1184"/>
      <c r="O6" s="1184"/>
      <c r="P6" s="1184"/>
      <c r="Q6" s="1184"/>
      <c r="R6" s="1184"/>
      <c r="S6" s="1184"/>
      <c r="T6" s="1184"/>
      <c r="U6" s="1184"/>
      <c r="V6" s="1184"/>
      <c r="W6" s="1184"/>
      <c r="X6" s="1184"/>
      <c r="Y6" s="1184"/>
      <c r="Z6" s="1184"/>
      <c r="AA6" s="1184"/>
      <c r="AB6" s="1184"/>
      <c r="AC6" s="1184"/>
      <c r="AD6" s="1184"/>
    </row>
    <row r="7" spans="1:30" ht="20.25" customHeight="1">
      <c r="A7" s="1184" t="s">
        <v>298</v>
      </c>
      <c r="B7" s="1184"/>
      <c r="C7" s="1184"/>
      <c r="D7" s="1184"/>
      <c r="E7" s="1184"/>
      <c r="F7" s="1184"/>
      <c r="G7" s="1184"/>
      <c r="H7" s="1184"/>
      <c r="I7" s="1184"/>
      <c r="J7" s="1184"/>
      <c r="K7" s="1184"/>
      <c r="L7" s="1184"/>
      <c r="M7" s="1184"/>
      <c r="N7" s="1184"/>
      <c r="O7" s="1184"/>
      <c r="P7" s="1184"/>
      <c r="Q7" s="1184"/>
      <c r="R7" s="1184"/>
      <c r="S7" s="1184"/>
      <c r="T7" s="1184"/>
      <c r="U7" s="1184"/>
      <c r="V7" s="1184"/>
      <c r="W7" s="1184"/>
      <c r="X7" s="1184"/>
      <c r="Y7" s="1184"/>
      <c r="Z7" s="1184"/>
      <c r="AA7" s="1184"/>
      <c r="AB7" s="1184"/>
      <c r="AC7" s="1184"/>
      <c r="AD7" s="1184"/>
    </row>
    <row r="8" spans="1:30" ht="20.25" customHeight="1">
      <c r="A8" s="1184" t="s">
        <v>296</v>
      </c>
      <c r="B8" s="1184"/>
      <c r="C8" s="1184"/>
      <c r="D8" s="1184"/>
      <c r="E8" s="1184"/>
      <c r="F8" s="1184"/>
      <c r="G8" s="1184"/>
      <c r="H8" s="1184"/>
      <c r="I8" s="1184"/>
      <c r="J8" s="1184"/>
      <c r="K8" s="1184"/>
      <c r="L8" s="1184"/>
      <c r="M8" s="1184"/>
      <c r="N8" s="1184"/>
      <c r="O8" s="1184"/>
      <c r="P8" s="1184"/>
      <c r="Q8" s="1184"/>
      <c r="R8" s="1184"/>
      <c r="S8" s="1184"/>
      <c r="T8" s="1184"/>
      <c r="U8" s="1184"/>
      <c r="V8" s="1184"/>
      <c r="W8" s="1184"/>
      <c r="X8" s="1184"/>
      <c r="Y8" s="1184"/>
      <c r="Z8" s="1184"/>
      <c r="AA8" s="1184"/>
      <c r="AB8" s="1184"/>
      <c r="AC8" s="1184"/>
      <c r="AD8" s="1184"/>
    </row>
    <row r="9" spans="1:30" ht="22.5" customHeight="1">
      <c r="A9" s="220"/>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row>
    <row r="10" spans="1:30" s="221" customFormat="1" ht="29.1" customHeight="1" thickBot="1">
      <c r="A10" s="128"/>
      <c r="B10" s="128"/>
      <c r="C10" s="128"/>
      <c r="D10" s="128"/>
      <c r="E10" s="128"/>
      <c r="F10" s="128"/>
      <c r="G10" s="1253" t="s">
        <v>207</v>
      </c>
      <c r="H10" s="1253"/>
      <c r="I10" s="1253"/>
      <c r="J10" s="1253"/>
      <c r="K10" s="1253"/>
      <c r="L10" s="1253"/>
      <c r="M10" s="1253"/>
      <c r="N10" s="1253"/>
      <c r="O10" s="1253"/>
      <c r="P10" s="1253"/>
      <c r="Q10" s="1253"/>
      <c r="R10" s="1253"/>
      <c r="S10" s="1253"/>
      <c r="T10" s="1253"/>
      <c r="U10" s="1253"/>
      <c r="V10" s="1253"/>
      <c r="W10" s="1253"/>
      <c r="X10" s="1253"/>
      <c r="Y10" s="1253"/>
      <c r="Z10" s="128"/>
      <c r="AA10" s="128"/>
      <c r="AB10" s="128"/>
      <c r="AC10" s="128"/>
      <c r="AD10" s="128"/>
    </row>
    <row r="11" spans="1:30" s="221" customFormat="1" ht="29.1" customHeight="1">
      <c r="A11" s="129"/>
      <c r="B11" s="130"/>
      <c r="C11" s="1236" t="s">
        <v>238</v>
      </c>
      <c r="D11" s="1237"/>
      <c r="E11" s="1240" t="s">
        <v>123</v>
      </c>
      <c r="F11" s="1241"/>
      <c r="G11" s="1241"/>
      <c r="H11" s="1241"/>
      <c r="I11" s="1241"/>
      <c r="J11" s="1241"/>
      <c r="K11" s="1244" t="s">
        <v>225</v>
      </c>
      <c r="L11" s="1245"/>
      <c r="M11" s="1245"/>
      <c r="N11" s="1245"/>
      <c r="O11" s="1245"/>
      <c r="P11" s="1245"/>
      <c r="Q11" s="1245"/>
      <c r="R11" s="1246"/>
      <c r="S11" s="1245" t="s">
        <v>279</v>
      </c>
      <c r="T11" s="1245"/>
      <c r="U11" s="1245"/>
      <c r="V11" s="1245"/>
      <c r="W11" s="1245"/>
      <c r="X11" s="1245"/>
      <c r="Y11" s="1245"/>
      <c r="Z11" s="1246"/>
      <c r="AA11" s="131" t="s">
        <v>286</v>
      </c>
      <c r="AB11" s="132"/>
      <c r="AC11" s="132"/>
      <c r="AD11" s="133"/>
    </row>
    <row r="12" spans="1:30" s="221" customFormat="1" ht="29.1" customHeight="1">
      <c r="A12" s="1247" t="s">
        <v>195</v>
      </c>
      <c r="B12" s="1238"/>
      <c r="C12" s="1238"/>
      <c r="D12" s="1239"/>
      <c r="E12" s="1242"/>
      <c r="F12" s="1243"/>
      <c r="G12" s="1243"/>
      <c r="H12" s="1243"/>
      <c r="I12" s="1243"/>
      <c r="J12" s="1243"/>
      <c r="K12" s="1250" t="s">
        <v>124</v>
      </c>
      <c r="L12" s="1251"/>
      <c r="M12" s="1251"/>
      <c r="N12" s="1251"/>
      <c r="O12" s="1251"/>
      <c r="P12" s="1252"/>
      <c r="Q12" s="1210" t="s">
        <v>125</v>
      </c>
      <c r="R12" s="1214" t="s">
        <v>239</v>
      </c>
      <c r="S12" s="1251" t="s">
        <v>124</v>
      </c>
      <c r="T12" s="1251"/>
      <c r="U12" s="1251"/>
      <c r="V12" s="1251"/>
      <c r="W12" s="1251"/>
      <c r="X12" s="1252"/>
      <c r="Y12" s="1210" t="s">
        <v>125</v>
      </c>
      <c r="Z12" s="1214" t="s">
        <v>239</v>
      </c>
      <c r="AA12" s="1210" t="s">
        <v>125</v>
      </c>
      <c r="AB12" s="1210" t="s">
        <v>152</v>
      </c>
      <c r="AC12" s="1212" t="s">
        <v>239</v>
      </c>
      <c r="AD12" s="1214" t="s">
        <v>153</v>
      </c>
    </row>
    <row r="13" spans="1:30" s="221" customFormat="1" ht="29.1" customHeight="1" thickBot="1">
      <c r="A13" s="1248"/>
      <c r="B13" s="1249"/>
      <c r="C13" s="218"/>
      <c r="D13" s="134"/>
      <c r="E13" s="135" t="s">
        <v>126</v>
      </c>
      <c r="F13" s="136" t="s">
        <v>91</v>
      </c>
      <c r="G13" s="136" t="s">
        <v>127</v>
      </c>
      <c r="H13" s="137" t="s">
        <v>128</v>
      </c>
      <c r="I13" s="137" t="s">
        <v>129</v>
      </c>
      <c r="J13" s="137" t="s">
        <v>130</v>
      </c>
      <c r="K13" s="135" t="s">
        <v>126</v>
      </c>
      <c r="L13" s="136" t="s">
        <v>91</v>
      </c>
      <c r="M13" s="136" t="s">
        <v>127</v>
      </c>
      <c r="N13" s="137" t="s">
        <v>128</v>
      </c>
      <c r="O13" s="137" t="s">
        <v>129</v>
      </c>
      <c r="P13" s="138" t="s">
        <v>130</v>
      </c>
      <c r="Q13" s="1211"/>
      <c r="R13" s="1215"/>
      <c r="S13" s="254" t="s">
        <v>126</v>
      </c>
      <c r="T13" s="136" t="s">
        <v>91</v>
      </c>
      <c r="U13" s="136" t="s">
        <v>127</v>
      </c>
      <c r="V13" s="137" t="s">
        <v>128</v>
      </c>
      <c r="W13" s="137" t="s">
        <v>129</v>
      </c>
      <c r="X13" s="138" t="s">
        <v>130</v>
      </c>
      <c r="Y13" s="1211"/>
      <c r="Z13" s="1215"/>
      <c r="AA13" s="1211"/>
      <c r="AB13" s="1211"/>
      <c r="AC13" s="1213"/>
      <c r="AD13" s="1215"/>
    </row>
    <row r="14" spans="1:30" ht="29.1" customHeight="1">
      <c r="A14" s="1186" t="s">
        <v>196</v>
      </c>
      <c r="B14" s="1229" t="s">
        <v>240</v>
      </c>
      <c r="C14" s="1230"/>
      <c r="D14" s="1231"/>
      <c r="E14" s="139">
        <v>0</v>
      </c>
      <c r="F14" s="140">
        <v>2000</v>
      </c>
      <c r="G14" s="141">
        <v>0</v>
      </c>
      <c r="H14" s="141">
        <v>0</v>
      </c>
      <c r="I14" s="141">
        <v>0</v>
      </c>
      <c r="J14" s="142">
        <v>0</v>
      </c>
      <c r="K14" s="143">
        <v>0</v>
      </c>
      <c r="L14" s="255">
        <v>21653</v>
      </c>
      <c r="M14" s="140">
        <v>0</v>
      </c>
      <c r="N14" s="140">
        <v>0</v>
      </c>
      <c r="O14" s="140">
        <v>0</v>
      </c>
      <c r="P14" s="140">
        <v>0</v>
      </c>
      <c r="Q14" s="144">
        <f>K14+L14+M14+N14+O14+P14</f>
        <v>21653</v>
      </c>
      <c r="R14" s="146">
        <v>43306</v>
      </c>
      <c r="S14" s="255">
        <v>0</v>
      </c>
      <c r="T14" s="255">
        <v>20798</v>
      </c>
      <c r="U14" s="255">
        <v>0</v>
      </c>
      <c r="V14" s="255">
        <v>0</v>
      </c>
      <c r="W14" s="255">
        <v>0</v>
      </c>
      <c r="X14" s="255">
        <v>0</v>
      </c>
      <c r="Y14" s="256">
        <f>S14+T14+U14+V14+W14+X14</f>
        <v>20798</v>
      </c>
      <c r="Z14" s="257">
        <f>ROUND(((E14*S14)+(F14*T14)+(G14*U14)+(H14*V14)+(I14*W14)+(J14*X14))/1000,0)</f>
        <v>41596</v>
      </c>
      <c r="AA14" s="222">
        <f>Y14-Q14</f>
        <v>-855</v>
      </c>
      <c r="AB14" s="223">
        <f>ROUND(Y14/Q14*100,1)</f>
        <v>96.1</v>
      </c>
      <c r="AC14" s="224">
        <f>Z14-R14</f>
        <v>-1710</v>
      </c>
      <c r="AD14" s="186">
        <f>ROUND(Z14/R14*100,1)</f>
        <v>96.1</v>
      </c>
    </row>
    <row r="15" spans="1:30" ht="29.1" customHeight="1">
      <c r="A15" s="1187"/>
      <c r="B15" s="1232" t="s">
        <v>241</v>
      </c>
      <c r="C15" s="1233"/>
      <c r="D15" s="1234"/>
      <c r="E15" s="139">
        <v>0</v>
      </c>
      <c r="F15" s="149">
        <v>2000</v>
      </c>
      <c r="G15" s="139">
        <v>0</v>
      </c>
      <c r="H15" s="150">
        <v>0</v>
      </c>
      <c r="I15" s="150">
        <v>0</v>
      </c>
      <c r="J15" s="151">
        <v>0</v>
      </c>
      <c r="K15" s="152">
        <v>0</v>
      </c>
      <c r="L15" s="258">
        <v>1246</v>
      </c>
      <c r="M15" s="149">
        <v>0</v>
      </c>
      <c r="N15" s="149">
        <v>0</v>
      </c>
      <c r="O15" s="149">
        <v>0</v>
      </c>
      <c r="P15" s="149">
        <v>0</v>
      </c>
      <c r="Q15" s="153">
        <f>K15+L15+M15+N15+O15+P15</f>
        <v>1246</v>
      </c>
      <c r="R15" s="145">
        <v>2492</v>
      </c>
      <c r="S15" s="258">
        <v>0</v>
      </c>
      <c r="T15" s="258">
        <v>1272</v>
      </c>
      <c r="U15" s="258">
        <v>0</v>
      </c>
      <c r="V15" s="258">
        <v>0</v>
      </c>
      <c r="W15" s="258">
        <v>0</v>
      </c>
      <c r="X15" s="258">
        <v>0</v>
      </c>
      <c r="Y15" s="259">
        <f>S15+T15+U15+V15+W15+X15</f>
        <v>1272</v>
      </c>
      <c r="Z15" s="260">
        <f>ROUND(((E15*S15)+(F15*T15)+(G15*U15)+(H15*V15)+(I15*W15)+(J15*X15))/1000,0)</f>
        <v>2544</v>
      </c>
      <c r="AA15" s="225">
        <f t="shared" ref="AA15:AA36" si="0">Y15-Q15</f>
        <v>26</v>
      </c>
      <c r="AB15" s="226">
        <f t="shared" ref="AB15:AB36" si="1">ROUND(Y15/Q15*100,1)</f>
        <v>102.1</v>
      </c>
      <c r="AC15" s="227">
        <f t="shared" ref="AC15:AC36" si="2">Z15-R15</f>
        <v>52</v>
      </c>
      <c r="AD15" s="179">
        <f t="shared" ref="AD15:AD36" si="3">ROUND(Z15/R15*100,1)</f>
        <v>102.1</v>
      </c>
    </row>
    <row r="16" spans="1:30" ht="29.1" customHeight="1">
      <c r="A16" s="1187"/>
      <c r="B16" s="1232" t="s">
        <v>242</v>
      </c>
      <c r="C16" s="1233"/>
      <c r="D16" s="1234"/>
      <c r="E16" s="139">
        <v>0</v>
      </c>
      <c r="F16" s="149">
        <v>2400</v>
      </c>
      <c r="G16" s="139">
        <v>0</v>
      </c>
      <c r="H16" s="150">
        <v>0</v>
      </c>
      <c r="I16" s="150">
        <v>0</v>
      </c>
      <c r="J16" s="151">
        <v>0</v>
      </c>
      <c r="K16" s="152">
        <v>0</v>
      </c>
      <c r="L16" s="258">
        <v>10855</v>
      </c>
      <c r="M16" s="149">
        <v>0</v>
      </c>
      <c r="N16" s="149">
        <v>0</v>
      </c>
      <c r="O16" s="149">
        <v>0</v>
      </c>
      <c r="P16" s="149">
        <v>0</v>
      </c>
      <c r="Q16" s="153">
        <f>K16+L16+M16+N16+O16+P16</f>
        <v>10855</v>
      </c>
      <c r="R16" s="145">
        <v>26052</v>
      </c>
      <c r="S16" s="258">
        <v>0</v>
      </c>
      <c r="T16" s="258">
        <v>11118</v>
      </c>
      <c r="U16" s="258">
        <v>0</v>
      </c>
      <c r="V16" s="258">
        <v>0</v>
      </c>
      <c r="W16" s="258">
        <v>0</v>
      </c>
      <c r="X16" s="258">
        <v>0</v>
      </c>
      <c r="Y16" s="259">
        <f>S16+T16+U16+V16+W16+X16</f>
        <v>11118</v>
      </c>
      <c r="Z16" s="260">
        <f>ROUND(((E16*S16)+(F16*T16)+(G16*U16)+(H16*V16)+(I16*W16)+(J16*X16))/1000,0)</f>
        <v>26683</v>
      </c>
      <c r="AA16" s="225">
        <f t="shared" si="0"/>
        <v>263</v>
      </c>
      <c r="AB16" s="226">
        <f t="shared" si="1"/>
        <v>102.4</v>
      </c>
      <c r="AC16" s="227">
        <f t="shared" si="2"/>
        <v>631</v>
      </c>
      <c r="AD16" s="179">
        <f t="shared" si="3"/>
        <v>102.4</v>
      </c>
    </row>
    <row r="17" spans="1:30" ht="29.1" customHeight="1">
      <c r="A17" s="1187"/>
      <c r="B17" s="1201" t="s">
        <v>197</v>
      </c>
      <c r="C17" s="1202"/>
      <c r="D17" s="1203"/>
      <c r="E17" s="154">
        <v>0</v>
      </c>
      <c r="F17" s="155">
        <v>3700</v>
      </c>
      <c r="G17" s="156">
        <v>0</v>
      </c>
      <c r="H17" s="157">
        <v>0</v>
      </c>
      <c r="I17" s="157">
        <v>0</v>
      </c>
      <c r="J17" s="158">
        <v>0</v>
      </c>
      <c r="K17" s="159">
        <v>0</v>
      </c>
      <c r="L17" s="261">
        <v>471</v>
      </c>
      <c r="M17" s="155">
        <v>0</v>
      </c>
      <c r="N17" s="155">
        <v>0</v>
      </c>
      <c r="O17" s="155">
        <v>0</v>
      </c>
      <c r="P17" s="155">
        <v>0</v>
      </c>
      <c r="Q17" s="160">
        <f>K17+L17+M17+N17+O17+P17</f>
        <v>471</v>
      </c>
      <c r="R17" s="161">
        <v>1743</v>
      </c>
      <c r="S17" s="261">
        <v>0</v>
      </c>
      <c r="T17" s="261">
        <v>517</v>
      </c>
      <c r="U17" s="261">
        <v>0</v>
      </c>
      <c r="V17" s="261">
        <v>0</v>
      </c>
      <c r="W17" s="261">
        <v>0</v>
      </c>
      <c r="X17" s="261">
        <v>0</v>
      </c>
      <c r="Y17" s="262">
        <f>S17+T17+U17+V17+W17+X17</f>
        <v>517</v>
      </c>
      <c r="Z17" s="263">
        <f>ROUNDUP(((E17*S17)+(F17*T17)+(G17*U17)+(H17*V17)+(I17*W17)+(J17*X17))/1000,0)</f>
        <v>1913</v>
      </c>
      <c r="AA17" s="228">
        <f t="shared" si="0"/>
        <v>46</v>
      </c>
      <c r="AB17" s="229">
        <f t="shared" si="1"/>
        <v>109.8</v>
      </c>
      <c r="AC17" s="230">
        <f t="shared" si="2"/>
        <v>170</v>
      </c>
      <c r="AD17" s="362">
        <f t="shared" si="3"/>
        <v>109.8</v>
      </c>
    </row>
    <row r="18" spans="1:30" ht="29.1" customHeight="1" thickBot="1">
      <c r="A18" s="1188"/>
      <c r="B18" s="1198" t="s">
        <v>4</v>
      </c>
      <c r="C18" s="1199"/>
      <c r="D18" s="1200"/>
      <c r="E18" s="162">
        <v>0</v>
      </c>
      <c r="F18" s="163">
        <v>0</v>
      </c>
      <c r="G18" s="163">
        <v>0</v>
      </c>
      <c r="H18" s="163">
        <v>0</v>
      </c>
      <c r="I18" s="163">
        <v>0</v>
      </c>
      <c r="J18" s="164">
        <v>0</v>
      </c>
      <c r="K18" s="165">
        <f t="shared" ref="K18:Z18" si="4">SUM(K14:K17)</f>
        <v>0</v>
      </c>
      <c r="L18" s="213">
        <f t="shared" si="4"/>
        <v>34225</v>
      </c>
      <c r="M18" s="213">
        <f t="shared" si="4"/>
        <v>0</v>
      </c>
      <c r="N18" s="213">
        <f t="shared" si="4"/>
        <v>0</v>
      </c>
      <c r="O18" s="213">
        <f t="shared" si="4"/>
        <v>0</v>
      </c>
      <c r="P18" s="213">
        <f t="shared" si="4"/>
        <v>0</v>
      </c>
      <c r="Q18" s="213">
        <f t="shared" si="4"/>
        <v>34225</v>
      </c>
      <c r="R18" s="214">
        <f t="shared" si="4"/>
        <v>73593</v>
      </c>
      <c r="S18" s="264">
        <f t="shared" si="4"/>
        <v>0</v>
      </c>
      <c r="T18" s="265">
        <f t="shared" si="4"/>
        <v>33705</v>
      </c>
      <c r="U18" s="265">
        <f t="shared" si="4"/>
        <v>0</v>
      </c>
      <c r="V18" s="265">
        <f t="shared" si="4"/>
        <v>0</v>
      </c>
      <c r="W18" s="265">
        <f t="shared" si="4"/>
        <v>0</v>
      </c>
      <c r="X18" s="265">
        <f t="shared" si="4"/>
        <v>0</v>
      </c>
      <c r="Y18" s="265">
        <f t="shared" si="4"/>
        <v>33705</v>
      </c>
      <c r="Z18" s="265">
        <f t="shared" si="4"/>
        <v>72736</v>
      </c>
      <c r="AA18" s="225">
        <f t="shared" si="0"/>
        <v>-520</v>
      </c>
      <c r="AB18" s="231">
        <f t="shared" si="1"/>
        <v>98.5</v>
      </c>
      <c r="AC18" s="232">
        <f t="shared" si="2"/>
        <v>-857</v>
      </c>
      <c r="AD18" s="233">
        <f t="shared" si="3"/>
        <v>98.8</v>
      </c>
    </row>
    <row r="19" spans="1:30" ht="29.1" customHeight="1">
      <c r="A19" s="1216" t="s">
        <v>34</v>
      </c>
      <c r="B19" s="1219" t="s">
        <v>198</v>
      </c>
      <c r="C19" s="1220"/>
      <c r="D19" s="1221"/>
      <c r="E19" s="139">
        <v>0</v>
      </c>
      <c r="F19" s="166">
        <v>3600</v>
      </c>
      <c r="G19" s="141">
        <v>0</v>
      </c>
      <c r="H19" s="141">
        <v>0</v>
      </c>
      <c r="I19" s="141">
        <v>0</v>
      </c>
      <c r="J19" s="142">
        <v>0</v>
      </c>
      <c r="K19" s="494">
        <v>0</v>
      </c>
      <c r="L19" s="266">
        <v>6740</v>
      </c>
      <c r="M19" s="266">
        <v>0</v>
      </c>
      <c r="N19" s="266">
        <v>0</v>
      </c>
      <c r="O19" s="266">
        <v>0</v>
      </c>
      <c r="P19" s="266">
        <v>0</v>
      </c>
      <c r="Q19" s="167">
        <f t="shared" ref="Q19:Q24" si="5">K19+L19+M19+N19+O19+P19</f>
        <v>6740</v>
      </c>
      <c r="R19" s="168">
        <v>24264</v>
      </c>
      <c r="S19" s="266">
        <v>0</v>
      </c>
      <c r="T19" s="266">
        <v>6751</v>
      </c>
      <c r="U19" s="266">
        <v>0</v>
      </c>
      <c r="V19" s="266">
        <v>0</v>
      </c>
      <c r="W19" s="266">
        <v>0</v>
      </c>
      <c r="X19" s="266">
        <v>0</v>
      </c>
      <c r="Y19" s="267">
        <f t="shared" ref="Y19:Y24" si="6">S19+T19+U19+V19+W19+X19</f>
        <v>6751</v>
      </c>
      <c r="Z19" s="268">
        <f t="shared" ref="Z19:Z24" si="7">ROUND(((E19*S19)+(F19*T19)+(G19*U19)+(H19*V19)+(I19*W19)+(J19*X19))/1000,0)</f>
        <v>24304</v>
      </c>
      <c r="AA19" s="222">
        <f t="shared" si="0"/>
        <v>11</v>
      </c>
      <c r="AB19" s="223">
        <f t="shared" si="1"/>
        <v>100.2</v>
      </c>
      <c r="AC19" s="224">
        <f t="shared" si="2"/>
        <v>40</v>
      </c>
      <c r="AD19" s="186">
        <f t="shared" si="3"/>
        <v>100.2</v>
      </c>
    </row>
    <row r="20" spans="1:30" ht="29.1" customHeight="1">
      <c r="A20" s="1217"/>
      <c r="B20" s="1222" t="s">
        <v>243</v>
      </c>
      <c r="C20" s="1223"/>
      <c r="D20" s="1224"/>
      <c r="E20" s="169">
        <v>3100</v>
      </c>
      <c r="F20" s="170">
        <v>3900</v>
      </c>
      <c r="G20" s="170">
        <v>4600</v>
      </c>
      <c r="H20" s="170">
        <v>1000</v>
      </c>
      <c r="I20" s="170">
        <v>2000</v>
      </c>
      <c r="J20" s="171">
        <v>3000</v>
      </c>
      <c r="K20" s="495">
        <v>0</v>
      </c>
      <c r="L20" s="269">
        <v>0</v>
      </c>
      <c r="M20" s="269">
        <v>1</v>
      </c>
      <c r="N20" s="269">
        <v>0</v>
      </c>
      <c r="O20" s="269">
        <v>0</v>
      </c>
      <c r="P20" s="269">
        <v>0</v>
      </c>
      <c r="Q20" s="172">
        <f t="shared" si="5"/>
        <v>1</v>
      </c>
      <c r="R20" s="173">
        <v>5</v>
      </c>
      <c r="S20" s="269">
        <v>0</v>
      </c>
      <c r="T20" s="269">
        <v>0</v>
      </c>
      <c r="U20" s="269">
        <v>3</v>
      </c>
      <c r="V20" s="269">
        <v>0</v>
      </c>
      <c r="W20" s="269">
        <v>0</v>
      </c>
      <c r="X20" s="269">
        <v>0</v>
      </c>
      <c r="Y20" s="270">
        <f t="shared" si="6"/>
        <v>3</v>
      </c>
      <c r="Z20" s="271">
        <f t="shared" si="7"/>
        <v>14</v>
      </c>
      <c r="AA20" s="225">
        <f t="shared" si="0"/>
        <v>2</v>
      </c>
      <c r="AB20" s="226">
        <f t="shared" si="1"/>
        <v>300</v>
      </c>
      <c r="AC20" s="227">
        <f t="shared" si="2"/>
        <v>9</v>
      </c>
      <c r="AD20" s="179">
        <f t="shared" si="3"/>
        <v>280</v>
      </c>
    </row>
    <row r="21" spans="1:30" ht="29.1" customHeight="1">
      <c r="A21" s="1217"/>
      <c r="B21" s="1225" t="s">
        <v>98</v>
      </c>
      <c r="C21" s="1228" t="s">
        <v>35</v>
      </c>
      <c r="D21" s="174" t="s">
        <v>244</v>
      </c>
      <c r="E21" s="169">
        <v>5500</v>
      </c>
      <c r="F21" s="170">
        <v>6900</v>
      </c>
      <c r="G21" s="170">
        <v>8200</v>
      </c>
      <c r="H21" s="170">
        <v>1800</v>
      </c>
      <c r="I21" s="170">
        <v>3500</v>
      </c>
      <c r="J21" s="171">
        <v>5200</v>
      </c>
      <c r="K21" s="495">
        <v>1</v>
      </c>
      <c r="L21" s="269">
        <v>0</v>
      </c>
      <c r="M21" s="269">
        <v>0</v>
      </c>
      <c r="N21" s="269">
        <v>0</v>
      </c>
      <c r="O21" s="269">
        <v>0</v>
      </c>
      <c r="P21" s="269">
        <v>0</v>
      </c>
      <c r="Q21" s="175">
        <f t="shared" si="5"/>
        <v>1</v>
      </c>
      <c r="R21" s="176">
        <v>6</v>
      </c>
      <c r="S21" s="269">
        <v>2</v>
      </c>
      <c r="T21" s="269">
        <v>1</v>
      </c>
      <c r="U21" s="269">
        <v>0</v>
      </c>
      <c r="V21" s="269">
        <v>0</v>
      </c>
      <c r="W21" s="269">
        <v>1</v>
      </c>
      <c r="X21" s="269">
        <v>0</v>
      </c>
      <c r="Y21" s="272">
        <f t="shared" si="6"/>
        <v>4</v>
      </c>
      <c r="Z21" s="273">
        <f t="shared" si="7"/>
        <v>21</v>
      </c>
      <c r="AA21" s="225">
        <f t="shared" si="0"/>
        <v>3</v>
      </c>
      <c r="AB21" s="226">
        <f t="shared" si="1"/>
        <v>400</v>
      </c>
      <c r="AC21" s="227">
        <f t="shared" si="2"/>
        <v>15</v>
      </c>
      <c r="AD21" s="179">
        <f t="shared" si="3"/>
        <v>350</v>
      </c>
    </row>
    <row r="22" spans="1:30" ht="29.1" customHeight="1">
      <c r="A22" s="1217"/>
      <c r="B22" s="1226"/>
      <c r="C22" s="1227"/>
      <c r="D22" s="177" t="s">
        <v>245</v>
      </c>
      <c r="E22" s="159">
        <v>7200</v>
      </c>
      <c r="F22" s="155">
        <v>10800</v>
      </c>
      <c r="G22" s="155">
        <v>12900</v>
      </c>
      <c r="H22" s="155">
        <v>2700</v>
      </c>
      <c r="I22" s="155">
        <v>5400</v>
      </c>
      <c r="J22" s="178">
        <v>8100</v>
      </c>
      <c r="K22" s="496">
        <v>13722</v>
      </c>
      <c r="L22" s="261">
        <v>13701</v>
      </c>
      <c r="M22" s="261">
        <v>5723</v>
      </c>
      <c r="N22" s="274">
        <v>0</v>
      </c>
      <c r="O22" s="274">
        <v>458</v>
      </c>
      <c r="P22" s="274">
        <v>910</v>
      </c>
      <c r="Q22" s="160">
        <f t="shared" si="5"/>
        <v>34514</v>
      </c>
      <c r="R22" s="161">
        <v>330440</v>
      </c>
      <c r="S22" s="261">
        <v>13221</v>
      </c>
      <c r="T22" s="261">
        <v>13390</v>
      </c>
      <c r="U22" s="261">
        <v>7880</v>
      </c>
      <c r="V22" s="274">
        <v>0</v>
      </c>
      <c r="W22" s="274">
        <v>0</v>
      </c>
      <c r="X22" s="274">
        <v>0</v>
      </c>
      <c r="Y22" s="262">
        <f t="shared" si="6"/>
        <v>34491</v>
      </c>
      <c r="Z22" s="275">
        <f t="shared" si="7"/>
        <v>341455</v>
      </c>
      <c r="AA22" s="234">
        <f t="shared" si="0"/>
        <v>-23</v>
      </c>
      <c r="AB22" s="229">
        <f t="shared" si="1"/>
        <v>99.9</v>
      </c>
      <c r="AC22" s="230">
        <f t="shared" si="2"/>
        <v>11015</v>
      </c>
      <c r="AD22" s="235">
        <f t="shared" si="3"/>
        <v>103.3</v>
      </c>
    </row>
    <row r="23" spans="1:30" ht="29.1" customHeight="1">
      <c r="A23" s="1217"/>
      <c r="B23" s="1226"/>
      <c r="C23" s="1225" t="s">
        <v>36</v>
      </c>
      <c r="D23" s="174" t="s">
        <v>199</v>
      </c>
      <c r="E23" s="169">
        <v>3000</v>
      </c>
      <c r="F23" s="170">
        <v>3800</v>
      </c>
      <c r="G23" s="170">
        <v>4500</v>
      </c>
      <c r="H23" s="170">
        <v>1000</v>
      </c>
      <c r="I23" s="170">
        <v>1900</v>
      </c>
      <c r="J23" s="171">
        <v>2900</v>
      </c>
      <c r="K23" s="495">
        <v>390</v>
      </c>
      <c r="L23" s="269">
        <v>339</v>
      </c>
      <c r="M23" s="269">
        <v>101</v>
      </c>
      <c r="N23" s="269">
        <v>0</v>
      </c>
      <c r="O23" s="269">
        <v>0</v>
      </c>
      <c r="P23" s="269">
        <v>33</v>
      </c>
      <c r="Q23" s="175">
        <f t="shared" si="5"/>
        <v>863</v>
      </c>
      <c r="R23" s="176">
        <v>3008</v>
      </c>
      <c r="S23" s="269">
        <v>372</v>
      </c>
      <c r="T23" s="269">
        <v>390</v>
      </c>
      <c r="U23" s="269">
        <v>176</v>
      </c>
      <c r="V23" s="269">
        <v>0</v>
      </c>
      <c r="W23" s="269">
        <v>0</v>
      </c>
      <c r="X23" s="269">
        <v>0</v>
      </c>
      <c r="Y23" s="272">
        <f t="shared" si="6"/>
        <v>938</v>
      </c>
      <c r="Z23" s="273">
        <f t="shared" si="7"/>
        <v>3390</v>
      </c>
      <c r="AA23" s="225">
        <f t="shared" si="0"/>
        <v>75</v>
      </c>
      <c r="AB23" s="236">
        <f t="shared" si="1"/>
        <v>108.7</v>
      </c>
      <c r="AC23" s="237">
        <f t="shared" si="2"/>
        <v>382</v>
      </c>
      <c r="AD23" s="179">
        <f t="shared" si="3"/>
        <v>112.7</v>
      </c>
    </row>
    <row r="24" spans="1:30" ht="29.1" customHeight="1">
      <c r="A24" s="1217"/>
      <c r="B24" s="1227"/>
      <c r="C24" s="1227"/>
      <c r="D24" s="177" t="s">
        <v>37</v>
      </c>
      <c r="E24" s="159">
        <v>4000</v>
      </c>
      <c r="F24" s="155">
        <v>5000</v>
      </c>
      <c r="G24" s="155">
        <v>6000</v>
      </c>
      <c r="H24" s="155">
        <v>1300</v>
      </c>
      <c r="I24" s="155">
        <v>2500</v>
      </c>
      <c r="J24" s="178">
        <v>3800</v>
      </c>
      <c r="K24" s="496">
        <v>3016</v>
      </c>
      <c r="L24" s="261">
        <v>4666</v>
      </c>
      <c r="M24" s="261">
        <v>3104</v>
      </c>
      <c r="N24" s="261">
        <v>4</v>
      </c>
      <c r="O24" s="261">
        <v>0</v>
      </c>
      <c r="P24" s="261">
        <v>203</v>
      </c>
      <c r="Q24" s="160">
        <f t="shared" si="5"/>
        <v>10993</v>
      </c>
      <c r="R24" s="161">
        <v>54795</v>
      </c>
      <c r="S24" s="261">
        <v>2939</v>
      </c>
      <c r="T24" s="261">
        <v>4586</v>
      </c>
      <c r="U24" s="261">
        <v>3429</v>
      </c>
      <c r="V24" s="261">
        <v>1</v>
      </c>
      <c r="W24" s="261">
        <v>0</v>
      </c>
      <c r="X24" s="261">
        <v>0</v>
      </c>
      <c r="Y24" s="262">
        <f t="shared" si="6"/>
        <v>10955</v>
      </c>
      <c r="Z24" s="275">
        <f t="shared" si="7"/>
        <v>55261</v>
      </c>
      <c r="AA24" s="234">
        <f t="shared" si="0"/>
        <v>-38</v>
      </c>
      <c r="AB24" s="229">
        <f t="shared" si="1"/>
        <v>99.7</v>
      </c>
      <c r="AC24" s="230">
        <f t="shared" si="2"/>
        <v>466</v>
      </c>
      <c r="AD24" s="235">
        <f t="shared" si="3"/>
        <v>100.9</v>
      </c>
    </row>
    <row r="25" spans="1:30" ht="29.1" customHeight="1" thickBot="1">
      <c r="A25" s="1218"/>
      <c r="B25" s="1198" t="s">
        <v>4</v>
      </c>
      <c r="C25" s="1199"/>
      <c r="D25" s="1200"/>
      <c r="E25" s="162">
        <v>0</v>
      </c>
      <c r="F25" s="163">
        <v>0</v>
      </c>
      <c r="G25" s="163">
        <v>0</v>
      </c>
      <c r="H25" s="163">
        <v>0</v>
      </c>
      <c r="I25" s="163">
        <v>0</v>
      </c>
      <c r="J25" s="164">
        <v>0</v>
      </c>
      <c r="K25" s="165">
        <f t="shared" ref="K25:Z25" si="8">SUM(K19:K24)</f>
        <v>17129</v>
      </c>
      <c r="L25" s="213">
        <f t="shared" si="8"/>
        <v>25446</v>
      </c>
      <c r="M25" s="213">
        <f t="shared" si="8"/>
        <v>8929</v>
      </c>
      <c r="N25" s="213">
        <f t="shared" si="8"/>
        <v>4</v>
      </c>
      <c r="O25" s="213">
        <f t="shared" si="8"/>
        <v>458</v>
      </c>
      <c r="P25" s="213">
        <f t="shared" si="8"/>
        <v>1146</v>
      </c>
      <c r="Q25" s="213">
        <f t="shared" si="8"/>
        <v>53112</v>
      </c>
      <c r="R25" s="214">
        <f t="shared" si="8"/>
        <v>412518</v>
      </c>
      <c r="S25" s="264">
        <f t="shared" si="8"/>
        <v>16534</v>
      </c>
      <c r="T25" s="265">
        <f t="shared" si="8"/>
        <v>25118</v>
      </c>
      <c r="U25" s="265">
        <f t="shared" si="8"/>
        <v>11488</v>
      </c>
      <c r="V25" s="265">
        <f t="shared" si="8"/>
        <v>1</v>
      </c>
      <c r="W25" s="265">
        <f t="shared" si="8"/>
        <v>1</v>
      </c>
      <c r="X25" s="265">
        <f t="shared" si="8"/>
        <v>0</v>
      </c>
      <c r="Y25" s="265">
        <f t="shared" si="8"/>
        <v>53142</v>
      </c>
      <c r="Z25" s="265">
        <f t="shared" si="8"/>
        <v>424445</v>
      </c>
      <c r="AA25" s="225">
        <f t="shared" si="0"/>
        <v>30</v>
      </c>
      <c r="AB25" s="231">
        <f t="shared" si="1"/>
        <v>100.1</v>
      </c>
      <c r="AC25" s="232">
        <f t="shared" si="2"/>
        <v>11927</v>
      </c>
      <c r="AD25" s="233">
        <f t="shared" si="3"/>
        <v>102.9</v>
      </c>
    </row>
    <row r="26" spans="1:30" ht="29.1" customHeight="1">
      <c r="A26" s="1186" t="s">
        <v>200</v>
      </c>
      <c r="B26" s="1204" t="s">
        <v>246</v>
      </c>
      <c r="C26" s="1205"/>
      <c r="D26" s="1206"/>
      <c r="E26" s="139">
        <v>0</v>
      </c>
      <c r="F26" s="140">
        <v>2400</v>
      </c>
      <c r="G26" s="141">
        <v>0</v>
      </c>
      <c r="H26" s="141">
        <v>0</v>
      </c>
      <c r="I26" s="141">
        <v>0</v>
      </c>
      <c r="J26" s="142">
        <v>0</v>
      </c>
      <c r="K26" s="143">
        <v>0</v>
      </c>
      <c r="L26" s="255">
        <v>1033</v>
      </c>
      <c r="M26" s="140">
        <v>0</v>
      </c>
      <c r="N26" s="140">
        <v>0</v>
      </c>
      <c r="O26" s="140">
        <v>0</v>
      </c>
      <c r="P26" s="140">
        <v>0</v>
      </c>
      <c r="Q26" s="144">
        <f>K26+L26+M26+N26+O26+P26</f>
        <v>1033</v>
      </c>
      <c r="R26" s="146">
        <v>2479</v>
      </c>
      <c r="S26" s="255">
        <v>0</v>
      </c>
      <c r="T26" s="255">
        <v>1040</v>
      </c>
      <c r="U26" s="255">
        <v>0</v>
      </c>
      <c r="V26" s="255">
        <v>0</v>
      </c>
      <c r="W26" s="255">
        <v>0</v>
      </c>
      <c r="X26" s="255">
        <v>0</v>
      </c>
      <c r="Y26" s="256">
        <f>S26+T26+U26+V26+W26+X26</f>
        <v>1040</v>
      </c>
      <c r="Z26" s="257">
        <f>ROUND(((E26*S26)+(F26*T26)+(G26*U26)+(H26*V26)+(I26*W26)+(J26*X26))/1000,0)</f>
        <v>2496</v>
      </c>
      <c r="AA26" s="222">
        <f t="shared" si="0"/>
        <v>7</v>
      </c>
      <c r="AB26" s="223">
        <f t="shared" si="1"/>
        <v>100.7</v>
      </c>
      <c r="AC26" s="224">
        <f t="shared" si="2"/>
        <v>17</v>
      </c>
      <c r="AD26" s="186">
        <f t="shared" si="3"/>
        <v>100.7</v>
      </c>
    </row>
    <row r="27" spans="1:30" ht="29.1" customHeight="1">
      <c r="A27" s="1187"/>
      <c r="B27" s="1207" t="s">
        <v>247</v>
      </c>
      <c r="C27" s="1208"/>
      <c r="D27" s="1209"/>
      <c r="E27" s="154">
        <v>0</v>
      </c>
      <c r="F27" s="155">
        <v>5900</v>
      </c>
      <c r="G27" s="156">
        <v>0</v>
      </c>
      <c r="H27" s="157">
        <v>0</v>
      </c>
      <c r="I27" s="157">
        <v>0</v>
      </c>
      <c r="J27" s="158">
        <v>0</v>
      </c>
      <c r="K27" s="159">
        <v>0</v>
      </c>
      <c r="L27" s="261">
        <v>528</v>
      </c>
      <c r="M27" s="155">
        <v>0</v>
      </c>
      <c r="N27" s="155">
        <v>0</v>
      </c>
      <c r="O27" s="155">
        <v>0</v>
      </c>
      <c r="P27" s="155">
        <v>0</v>
      </c>
      <c r="Q27" s="160">
        <f>K27+L27+M27+N27+O27+P27</f>
        <v>528</v>
      </c>
      <c r="R27" s="161">
        <v>3115</v>
      </c>
      <c r="S27" s="261">
        <v>0</v>
      </c>
      <c r="T27" s="261">
        <v>513</v>
      </c>
      <c r="U27" s="261">
        <v>0</v>
      </c>
      <c r="V27" s="261">
        <v>0</v>
      </c>
      <c r="W27" s="261">
        <v>0</v>
      </c>
      <c r="X27" s="261">
        <v>0</v>
      </c>
      <c r="Y27" s="262">
        <f>S27+T27+U27+V27+W27+X27</f>
        <v>513</v>
      </c>
      <c r="Z27" s="275">
        <f>ROUND(((E27*S27)+(F27*T27)+(G27*U27)+(H27*V27)+(I27*W27)+(J27*X27))/1000,0)</f>
        <v>3027</v>
      </c>
      <c r="AA27" s="228">
        <f t="shared" si="0"/>
        <v>-15</v>
      </c>
      <c r="AB27" s="229">
        <f t="shared" si="1"/>
        <v>97.2</v>
      </c>
      <c r="AC27" s="230">
        <f t="shared" si="2"/>
        <v>-88</v>
      </c>
      <c r="AD27" s="235">
        <f t="shared" si="3"/>
        <v>97.2</v>
      </c>
    </row>
    <row r="28" spans="1:30" ht="29.1" customHeight="1" thickBot="1">
      <c r="A28" s="1188"/>
      <c r="B28" s="1198" t="s">
        <v>4</v>
      </c>
      <c r="C28" s="1199"/>
      <c r="D28" s="1200"/>
      <c r="E28" s="162">
        <v>0</v>
      </c>
      <c r="F28" s="163">
        <v>0</v>
      </c>
      <c r="G28" s="180">
        <v>0</v>
      </c>
      <c r="H28" s="180">
        <v>0</v>
      </c>
      <c r="I28" s="180">
        <v>0</v>
      </c>
      <c r="J28" s="181">
        <v>0</v>
      </c>
      <c r="K28" s="165">
        <f t="shared" ref="K28:Z28" si="9">SUM(K26:K27)</f>
        <v>0</v>
      </c>
      <c r="L28" s="213">
        <f t="shared" si="9"/>
        <v>1561</v>
      </c>
      <c r="M28" s="213">
        <f t="shared" si="9"/>
        <v>0</v>
      </c>
      <c r="N28" s="213">
        <f t="shared" si="9"/>
        <v>0</v>
      </c>
      <c r="O28" s="213">
        <f t="shared" si="9"/>
        <v>0</v>
      </c>
      <c r="P28" s="213">
        <f t="shared" si="9"/>
        <v>0</v>
      </c>
      <c r="Q28" s="219">
        <f t="shared" si="9"/>
        <v>1561</v>
      </c>
      <c r="R28" s="214">
        <f t="shared" si="9"/>
        <v>5594</v>
      </c>
      <c r="S28" s="264">
        <f t="shared" si="9"/>
        <v>0</v>
      </c>
      <c r="T28" s="265">
        <f t="shared" si="9"/>
        <v>1553</v>
      </c>
      <c r="U28" s="265">
        <f t="shared" si="9"/>
        <v>0</v>
      </c>
      <c r="V28" s="265">
        <f t="shared" si="9"/>
        <v>0</v>
      </c>
      <c r="W28" s="265">
        <f t="shared" si="9"/>
        <v>0</v>
      </c>
      <c r="X28" s="265">
        <f t="shared" si="9"/>
        <v>0</v>
      </c>
      <c r="Y28" s="276">
        <f t="shared" si="9"/>
        <v>1553</v>
      </c>
      <c r="Z28" s="277">
        <f t="shared" si="9"/>
        <v>5523</v>
      </c>
      <c r="AA28" s="225">
        <f t="shared" si="0"/>
        <v>-8</v>
      </c>
      <c r="AB28" s="231">
        <f t="shared" si="1"/>
        <v>99.5</v>
      </c>
      <c r="AC28" s="232">
        <f t="shared" si="2"/>
        <v>-71</v>
      </c>
      <c r="AD28" s="233">
        <f t="shared" si="3"/>
        <v>98.7</v>
      </c>
    </row>
    <row r="29" spans="1:30" ht="29.1" customHeight="1" thickBot="1">
      <c r="A29" s="1179" t="s">
        <v>248</v>
      </c>
      <c r="B29" s="1180"/>
      <c r="C29" s="1180"/>
      <c r="D29" s="1181"/>
      <c r="E29" s="162">
        <v>0</v>
      </c>
      <c r="F29" s="182">
        <v>6000</v>
      </c>
      <c r="G29" s="183">
        <v>0</v>
      </c>
      <c r="H29" s="184">
        <v>0</v>
      </c>
      <c r="I29" s="184">
        <v>0</v>
      </c>
      <c r="J29" s="185">
        <v>0</v>
      </c>
      <c r="K29" s="491">
        <v>0</v>
      </c>
      <c r="L29" s="278">
        <v>5918</v>
      </c>
      <c r="M29" s="182">
        <v>0</v>
      </c>
      <c r="N29" s="182">
        <v>0</v>
      </c>
      <c r="O29" s="182">
        <v>0</v>
      </c>
      <c r="P29" s="182">
        <v>0</v>
      </c>
      <c r="Q29" s="167">
        <f>K29+L29+M29+N29+O29+P29</f>
        <v>5918</v>
      </c>
      <c r="R29" s="146">
        <v>35508</v>
      </c>
      <c r="S29" s="278">
        <v>0</v>
      </c>
      <c r="T29" s="278">
        <v>5946</v>
      </c>
      <c r="U29" s="278">
        <v>0</v>
      </c>
      <c r="V29" s="278">
        <v>0</v>
      </c>
      <c r="W29" s="278">
        <v>0</v>
      </c>
      <c r="X29" s="278">
        <v>0</v>
      </c>
      <c r="Y29" s="267">
        <f>S29+T29+U29+V29+W29+X29</f>
        <v>5946</v>
      </c>
      <c r="Z29" s="257">
        <f>ROUND(((E29*S29)+(F29*T29)+(G29*U29)+(H29*V29)+(I29*W29)+(J29*X29))/1000,0)</f>
        <v>35676</v>
      </c>
      <c r="AA29" s="222">
        <f t="shared" si="0"/>
        <v>28</v>
      </c>
      <c r="AB29" s="238">
        <f t="shared" si="1"/>
        <v>100.5</v>
      </c>
      <c r="AC29" s="239">
        <f t="shared" si="2"/>
        <v>168</v>
      </c>
      <c r="AD29" s="147">
        <f t="shared" si="3"/>
        <v>100.5</v>
      </c>
    </row>
    <row r="30" spans="1:30" ht="29.1" customHeight="1" thickBot="1">
      <c r="A30" s="1179" t="s">
        <v>94</v>
      </c>
      <c r="B30" s="1180"/>
      <c r="C30" s="1180"/>
      <c r="D30" s="1181"/>
      <c r="E30" s="162">
        <v>0</v>
      </c>
      <c r="F30" s="163">
        <v>0</v>
      </c>
      <c r="G30" s="163">
        <v>0</v>
      </c>
      <c r="H30" s="163">
        <v>0</v>
      </c>
      <c r="I30" s="163">
        <v>0</v>
      </c>
      <c r="J30" s="164">
        <v>0</v>
      </c>
      <c r="K30" s="217">
        <f t="shared" ref="K30:Z30" si="10">K18+K25+K28+K29</f>
        <v>17129</v>
      </c>
      <c r="L30" s="215">
        <f t="shared" si="10"/>
        <v>67150</v>
      </c>
      <c r="M30" s="215">
        <f t="shared" si="10"/>
        <v>8929</v>
      </c>
      <c r="N30" s="215">
        <f t="shared" si="10"/>
        <v>4</v>
      </c>
      <c r="O30" s="215">
        <f t="shared" si="10"/>
        <v>458</v>
      </c>
      <c r="P30" s="215">
        <f t="shared" si="10"/>
        <v>1146</v>
      </c>
      <c r="Q30" s="187">
        <f t="shared" si="10"/>
        <v>94816</v>
      </c>
      <c r="R30" s="188">
        <f t="shared" si="10"/>
        <v>527213</v>
      </c>
      <c r="S30" s="278">
        <f t="shared" si="10"/>
        <v>16534</v>
      </c>
      <c r="T30" s="279">
        <f t="shared" si="10"/>
        <v>66322</v>
      </c>
      <c r="U30" s="279">
        <f t="shared" si="10"/>
        <v>11488</v>
      </c>
      <c r="V30" s="279">
        <f t="shared" si="10"/>
        <v>1</v>
      </c>
      <c r="W30" s="279">
        <f t="shared" si="10"/>
        <v>1</v>
      </c>
      <c r="X30" s="279">
        <f t="shared" si="10"/>
        <v>0</v>
      </c>
      <c r="Y30" s="280">
        <f t="shared" si="10"/>
        <v>94346</v>
      </c>
      <c r="Z30" s="281">
        <f t="shared" si="10"/>
        <v>538380</v>
      </c>
      <c r="AA30" s="222">
        <f>Y30-Q30</f>
        <v>-470</v>
      </c>
      <c r="AB30" s="238">
        <f t="shared" si="1"/>
        <v>99.5</v>
      </c>
      <c r="AC30" s="239">
        <f t="shared" si="2"/>
        <v>11167</v>
      </c>
      <c r="AD30" s="147">
        <f t="shared" si="3"/>
        <v>102.1</v>
      </c>
    </row>
    <row r="31" spans="1:30" ht="29.1" customHeight="1">
      <c r="A31" s="1186" t="s">
        <v>38</v>
      </c>
      <c r="B31" s="1189" t="s">
        <v>39</v>
      </c>
      <c r="C31" s="1190"/>
      <c r="D31" s="1191"/>
      <c r="E31" s="143">
        <v>500</v>
      </c>
      <c r="F31" s="189">
        <v>0</v>
      </c>
      <c r="G31" s="141">
        <v>0</v>
      </c>
      <c r="H31" s="189">
        <v>0</v>
      </c>
      <c r="I31" s="189">
        <v>0</v>
      </c>
      <c r="J31" s="190">
        <v>0</v>
      </c>
      <c r="K31" s="143">
        <v>0</v>
      </c>
      <c r="L31" s="140">
        <v>0</v>
      </c>
      <c r="M31" s="140">
        <v>0</v>
      </c>
      <c r="N31" s="140">
        <v>0</v>
      </c>
      <c r="O31" s="140">
        <v>0</v>
      </c>
      <c r="P31" s="140">
        <v>0</v>
      </c>
      <c r="Q31" s="144">
        <f>K31+L31+M31+N31+O31+P31</f>
        <v>0</v>
      </c>
      <c r="R31" s="146">
        <v>0</v>
      </c>
      <c r="S31" s="255">
        <v>0</v>
      </c>
      <c r="T31" s="255">
        <v>0</v>
      </c>
      <c r="U31" s="255">
        <v>0</v>
      </c>
      <c r="V31" s="255">
        <v>0</v>
      </c>
      <c r="W31" s="255">
        <v>0</v>
      </c>
      <c r="X31" s="255">
        <v>0</v>
      </c>
      <c r="Y31" s="256">
        <f>S31+T31+U31+V31+W31+X31</f>
        <v>0</v>
      </c>
      <c r="Z31" s="257">
        <f>ROUND(((E31*S31)+(F31*T31)+(G31*U31)+(H31*V31)+(I31*W31)+(J31*X31))/1000,0)</f>
        <v>0</v>
      </c>
      <c r="AA31" s="222">
        <f t="shared" si="0"/>
        <v>0</v>
      </c>
      <c r="AB31" s="240" t="str">
        <f>IFERROR(ROUND(Y31/Q31*100,1),"0.0")</f>
        <v>0.0</v>
      </c>
      <c r="AC31" s="224">
        <f t="shared" si="2"/>
        <v>0</v>
      </c>
      <c r="AD31" s="241" t="str">
        <f>IFERROR(ROUND(Z31/R31*100,1),"0.0")</f>
        <v>0.0</v>
      </c>
    </row>
    <row r="32" spans="1:30" ht="29.1" customHeight="1">
      <c r="A32" s="1187"/>
      <c r="B32" s="1192" t="s">
        <v>95</v>
      </c>
      <c r="C32" s="1193"/>
      <c r="D32" s="1194"/>
      <c r="E32" s="152">
        <v>1000</v>
      </c>
      <c r="F32" s="191">
        <v>0</v>
      </c>
      <c r="G32" s="191">
        <v>0</v>
      </c>
      <c r="H32" s="192">
        <v>0</v>
      </c>
      <c r="I32" s="192">
        <v>0</v>
      </c>
      <c r="J32" s="193">
        <v>0</v>
      </c>
      <c r="K32" s="152">
        <v>0</v>
      </c>
      <c r="L32" s="149">
        <v>0</v>
      </c>
      <c r="M32" s="149">
        <v>0</v>
      </c>
      <c r="N32" s="149">
        <v>0</v>
      </c>
      <c r="O32" s="149">
        <v>0</v>
      </c>
      <c r="P32" s="149">
        <v>0</v>
      </c>
      <c r="Q32" s="153">
        <f>K32+L32+M32+N32+O32+P32</f>
        <v>0</v>
      </c>
      <c r="R32" s="145">
        <v>0</v>
      </c>
      <c r="S32" s="258">
        <v>0</v>
      </c>
      <c r="T32" s="258">
        <v>0</v>
      </c>
      <c r="U32" s="258">
        <v>0</v>
      </c>
      <c r="V32" s="258">
        <v>0</v>
      </c>
      <c r="W32" s="258">
        <v>0</v>
      </c>
      <c r="X32" s="258">
        <v>0</v>
      </c>
      <c r="Y32" s="259">
        <f>S32+T32+U32+V32+W32+X32</f>
        <v>0</v>
      </c>
      <c r="Z32" s="260">
        <f>ROUND(((E32*S32)+(F32*T32)+(G32*U32)+(H32*V32)+(I32*W32)+(J32*X32))/1000,0)</f>
        <v>0</v>
      </c>
      <c r="AA32" s="242">
        <f t="shared" si="0"/>
        <v>0</v>
      </c>
      <c r="AB32" s="243" t="str">
        <f>IFERROR(ROUND(Y32/Q32*100,1),"0.0")</f>
        <v>0.0</v>
      </c>
      <c r="AC32" s="227">
        <f t="shared" si="2"/>
        <v>0</v>
      </c>
      <c r="AD32" s="244" t="str">
        <f>IFERROR(ROUND(Z31/R31*100,1),"0.0")</f>
        <v>0.0</v>
      </c>
    </row>
    <row r="33" spans="1:30" ht="29.1" customHeight="1">
      <c r="A33" s="1187"/>
      <c r="B33" s="1192" t="s">
        <v>96</v>
      </c>
      <c r="C33" s="1193"/>
      <c r="D33" s="1194"/>
      <c r="E33" s="152">
        <v>3000</v>
      </c>
      <c r="F33" s="191">
        <v>0</v>
      </c>
      <c r="G33" s="191">
        <v>0</v>
      </c>
      <c r="H33" s="192">
        <v>0</v>
      </c>
      <c r="I33" s="192">
        <v>0</v>
      </c>
      <c r="J33" s="193">
        <v>0</v>
      </c>
      <c r="K33" s="152">
        <v>3</v>
      </c>
      <c r="L33" s="149">
        <v>0</v>
      </c>
      <c r="M33" s="149">
        <v>0</v>
      </c>
      <c r="N33" s="149">
        <v>0</v>
      </c>
      <c r="O33" s="149">
        <v>0</v>
      </c>
      <c r="P33" s="149">
        <v>0</v>
      </c>
      <c r="Q33" s="153">
        <f>K33+L33+M33+N33+O33+P33</f>
        <v>3</v>
      </c>
      <c r="R33" s="145">
        <v>9</v>
      </c>
      <c r="S33" s="258">
        <v>4</v>
      </c>
      <c r="T33" s="258">
        <v>0</v>
      </c>
      <c r="U33" s="258">
        <v>0</v>
      </c>
      <c r="V33" s="258">
        <v>0</v>
      </c>
      <c r="W33" s="258">
        <v>0</v>
      </c>
      <c r="X33" s="258">
        <v>0</v>
      </c>
      <c r="Y33" s="259">
        <f>S33+T33+U33+V33+W33+X33</f>
        <v>4</v>
      </c>
      <c r="Z33" s="260">
        <f>ROUND(((E33*S33)+(F33*T33)+(G33*U33)+(H33*V33)+(I33*W33)+(J33*X33))/1000,0)</f>
        <v>12</v>
      </c>
      <c r="AA33" s="225">
        <f t="shared" si="0"/>
        <v>1</v>
      </c>
      <c r="AB33" s="226">
        <f t="shared" si="1"/>
        <v>133.30000000000001</v>
      </c>
      <c r="AC33" s="227">
        <f t="shared" si="2"/>
        <v>3</v>
      </c>
      <c r="AD33" s="245">
        <f t="shared" si="3"/>
        <v>133.30000000000001</v>
      </c>
    </row>
    <row r="34" spans="1:30" ht="29.1" customHeight="1">
      <c r="A34" s="1187"/>
      <c r="B34" s="1195" t="s">
        <v>40</v>
      </c>
      <c r="C34" s="1196"/>
      <c r="D34" s="1197"/>
      <c r="E34" s="159">
        <v>1000</v>
      </c>
      <c r="F34" s="194">
        <v>0</v>
      </c>
      <c r="G34" s="194">
        <v>0</v>
      </c>
      <c r="H34" s="195">
        <v>0</v>
      </c>
      <c r="I34" s="195">
        <v>0</v>
      </c>
      <c r="J34" s="196">
        <v>0</v>
      </c>
      <c r="K34" s="159">
        <v>0</v>
      </c>
      <c r="L34" s="155">
        <v>0</v>
      </c>
      <c r="M34" s="155">
        <v>0</v>
      </c>
      <c r="N34" s="155">
        <v>0</v>
      </c>
      <c r="O34" s="155">
        <v>0</v>
      </c>
      <c r="P34" s="155">
        <v>0</v>
      </c>
      <c r="Q34" s="160">
        <f>K34+L34+M34+N34+O34+P34</f>
        <v>0</v>
      </c>
      <c r="R34" s="161">
        <v>0</v>
      </c>
      <c r="S34" s="261">
        <v>0</v>
      </c>
      <c r="T34" s="261">
        <v>0</v>
      </c>
      <c r="U34" s="261">
        <v>0</v>
      </c>
      <c r="V34" s="261">
        <v>0</v>
      </c>
      <c r="W34" s="261">
        <v>0</v>
      </c>
      <c r="X34" s="261">
        <v>0</v>
      </c>
      <c r="Y34" s="262">
        <f>S34+T34+U34+V34+W34+X34</f>
        <v>0</v>
      </c>
      <c r="Z34" s="275">
        <f>ROUND(((E34*S34)+(F34*T34)+(G34*U34)+(H34*V34)+(I34*W34)+(J34*X34))/1000,0)</f>
        <v>0</v>
      </c>
      <c r="AA34" s="228">
        <f t="shared" si="0"/>
        <v>0</v>
      </c>
      <c r="AB34" s="246" t="str">
        <f>IFERROR(ROUND(Y34/Q34*100,1),"0.0")</f>
        <v>0.0</v>
      </c>
      <c r="AC34" s="247">
        <f t="shared" si="2"/>
        <v>0</v>
      </c>
      <c r="AD34" s="248" t="str">
        <f>IFERROR(ROUND(Z31/R31*100,1),"0.0")</f>
        <v>0.0</v>
      </c>
    </row>
    <row r="35" spans="1:30" ht="29.1" customHeight="1" thickBot="1">
      <c r="A35" s="1188"/>
      <c r="B35" s="1198" t="s">
        <v>4</v>
      </c>
      <c r="C35" s="1199"/>
      <c r="D35" s="1200"/>
      <c r="E35" s="162">
        <v>0</v>
      </c>
      <c r="F35" s="197">
        <v>0</v>
      </c>
      <c r="G35" s="197">
        <v>0</v>
      </c>
      <c r="H35" s="197">
        <v>0</v>
      </c>
      <c r="I35" s="197">
        <v>0</v>
      </c>
      <c r="J35" s="198">
        <v>0</v>
      </c>
      <c r="K35" s="165">
        <f>SUM(K31:K34)</f>
        <v>3</v>
      </c>
      <c r="L35" s="213">
        <f>SUM(L31:L34)</f>
        <v>0</v>
      </c>
      <c r="M35" s="213">
        <v>0</v>
      </c>
      <c r="N35" s="213">
        <f t="shared" ref="N35:T35" si="11">SUM(N31:N34)</f>
        <v>0</v>
      </c>
      <c r="O35" s="213">
        <f t="shared" si="11"/>
        <v>0</v>
      </c>
      <c r="P35" s="213">
        <f t="shared" si="11"/>
        <v>0</v>
      </c>
      <c r="Q35" s="213">
        <f t="shared" si="11"/>
        <v>3</v>
      </c>
      <c r="R35" s="214">
        <f t="shared" si="11"/>
        <v>9</v>
      </c>
      <c r="S35" s="264">
        <f t="shared" si="11"/>
        <v>4</v>
      </c>
      <c r="T35" s="265">
        <f t="shared" si="11"/>
        <v>0</v>
      </c>
      <c r="U35" s="265">
        <v>0</v>
      </c>
      <c r="V35" s="265">
        <f>SUM(V31:V34)</f>
        <v>0</v>
      </c>
      <c r="W35" s="265">
        <f>SUM(W31:W34)</f>
        <v>0</v>
      </c>
      <c r="X35" s="265">
        <f>SUM(X31:X34)</f>
        <v>0</v>
      </c>
      <c r="Y35" s="265">
        <f>SUM(Y31:Y34)</f>
        <v>4</v>
      </c>
      <c r="Z35" s="265">
        <f>SUM(Z31:Z34)</f>
        <v>12</v>
      </c>
      <c r="AA35" s="225">
        <f t="shared" si="0"/>
        <v>1</v>
      </c>
      <c r="AB35" s="231">
        <f t="shared" si="1"/>
        <v>133.30000000000001</v>
      </c>
      <c r="AC35" s="232">
        <f t="shared" si="2"/>
        <v>3</v>
      </c>
      <c r="AD35" s="249">
        <f t="shared" si="3"/>
        <v>133.30000000000001</v>
      </c>
    </row>
    <row r="36" spans="1:30" ht="29.1" customHeight="1" thickBot="1">
      <c r="A36" s="1179" t="s">
        <v>97</v>
      </c>
      <c r="B36" s="1180"/>
      <c r="C36" s="1180"/>
      <c r="D36" s="1181"/>
      <c r="E36" s="162">
        <v>0</v>
      </c>
      <c r="F36" s="199">
        <v>0</v>
      </c>
      <c r="G36" s="200">
        <v>0</v>
      </c>
      <c r="H36" s="200">
        <v>0</v>
      </c>
      <c r="I36" s="200">
        <v>0</v>
      </c>
      <c r="J36" s="201">
        <v>0</v>
      </c>
      <c r="K36" s="217">
        <f t="shared" ref="K36:Z36" si="12">K30+K35</f>
        <v>17132</v>
      </c>
      <c r="L36" s="215">
        <f t="shared" si="12"/>
        <v>67150</v>
      </c>
      <c r="M36" s="215">
        <f t="shared" si="12"/>
        <v>8929</v>
      </c>
      <c r="N36" s="215">
        <f t="shared" si="12"/>
        <v>4</v>
      </c>
      <c r="O36" s="215">
        <f t="shared" si="12"/>
        <v>458</v>
      </c>
      <c r="P36" s="215">
        <f t="shared" si="12"/>
        <v>1146</v>
      </c>
      <c r="Q36" s="215">
        <f t="shared" si="12"/>
        <v>94819</v>
      </c>
      <c r="R36" s="188">
        <f t="shared" si="12"/>
        <v>527222</v>
      </c>
      <c r="S36" s="278">
        <f t="shared" si="12"/>
        <v>16538</v>
      </c>
      <c r="T36" s="279">
        <f t="shared" si="12"/>
        <v>66322</v>
      </c>
      <c r="U36" s="279">
        <f t="shared" si="12"/>
        <v>11488</v>
      </c>
      <c r="V36" s="279">
        <f t="shared" si="12"/>
        <v>1</v>
      </c>
      <c r="W36" s="279">
        <f t="shared" si="12"/>
        <v>1</v>
      </c>
      <c r="X36" s="279">
        <f t="shared" si="12"/>
        <v>0</v>
      </c>
      <c r="Y36" s="279">
        <f t="shared" si="12"/>
        <v>94350</v>
      </c>
      <c r="Z36" s="279">
        <f t="shared" si="12"/>
        <v>538392</v>
      </c>
      <c r="AA36" s="222">
        <f t="shared" si="0"/>
        <v>-469</v>
      </c>
      <c r="AB36" s="238">
        <f t="shared" si="1"/>
        <v>99.5</v>
      </c>
      <c r="AC36" s="239">
        <f t="shared" si="2"/>
        <v>11170</v>
      </c>
      <c r="AD36" s="211">
        <f t="shared" si="3"/>
        <v>102.1</v>
      </c>
    </row>
    <row r="37" spans="1:30" ht="18" customHeight="1">
      <c r="A37" s="1182" t="s">
        <v>297</v>
      </c>
      <c r="B37" s="1183"/>
      <c r="C37" s="1183"/>
      <c r="D37" s="1183"/>
      <c r="E37" s="1183"/>
      <c r="F37" s="1183"/>
      <c r="G37" s="1183"/>
      <c r="H37" s="1183"/>
      <c r="I37" s="1183"/>
      <c r="J37" s="1183"/>
      <c r="K37" s="1183"/>
      <c r="L37" s="1183"/>
      <c r="M37" s="1183"/>
      <c r="N37" s="1183"/>
      <c r="O37" s="1183"/>
      <c r="P37" s="1183"/>
      <c r="Q37" s="1183"/>
      <c r="R37" s="1183"/>
      <c r="S37" s="1183"/>
      <c r="T37" s="1183"/>
      <c r="U37" s="1183"/>
      <c r="V37" s="1183"/>
      <c r="W37" s="1183"/>
      <c r="X37" s="1183"/>
      <c r="Y37" s="1183"/>
      <c r="Z37" s="1183"/>
      <c r="AA37" s="1183"/>
      <c r="AB37" s="1183"/>
      <c r="AC37" s="1183"/>
      <c r="AD37" s="1183"/>
    </row>
    <row r="38" spans="1:30" ht="18" customHeight="1">
      <c r="A38" s="1184" t="s">
        <v>203</v>
      </c>
      <c r="B38" s="1184"/>
      <c r="C38" s="1184"/>
      <c r="D38" s="1184"/>
      <c r="E38" s="1184"/>
      <c r="F38" s="1184"/>
      <c r="G38" s="1184"/>
      <c r="H38" s="1184"/>
      <c r="I38" s="1184"/>
      <c r="J38" s="1184"/>
      <c r="K38" s="1184"/>
      <c r="L38" s="1184"/>
      <c r="M38" s="1184"/>
      <c r="N38" s="1184"/>
      <c r="O38" s="1184"/>
      <c r="P38" s="1184"/>
      <c r="Q38" s="1184"/>
      <c r="R38" s="1184"/>
      <c r="S38" s="1184"/>
      <c r="T38" s="1184"/>
      <c r="U38" s="1184"/>
      <c r="V38" s="1184"/>
      <c r="W38" s="1184"/>
      <c r="X38" s="1184"/>
      <c r="Y38" s="1184"/>
      <c r="Z38" s="1184"/>
      <c r="AA38" s="1184"/>
      <c r="AB38" s="1184"/>
      <c r="AC38" s="1184"/>
      <c r="AD38" s="1184"/>
    </row>
    <row r="39" spans="1:30" ht="18" customHeight="1">
      <c r="A39" s="1185" t="s">
        <v>267</v>
      </c>
      <c r="B39" s="1185"/>
      <c r="C39" s="1185"/>
      <c r="D39" s="1185"/>
      <c r="E39" s="1185"/>
      <c r="F39" s="1185"/>
      <c r="G39" s="1185"/>
      <c r="H39" s="1185"/>
      <c r="I39" s="1185"/>
      <c r="J39" s="1185"/>
      <c r="K39" s="1185"/>
      <c r="L39" s="1185"/>
      <c r="M39" s="1185"/>
      <c r="N39" s="1185"/>
      <c r="O39" s="1185"/>
      <c r="P39" s="1185"/>
      <c r="Q39" s="1185"/>
      <c r="R39" s="1185"/>
      <c r="S39" s="1185"/>
      <c r="T39" s="1185"/>
      <c r="U39" s="1185"/>
      <c r="V39" s="1185"/>
      <c r="W39" s="1185"/>
      <c r="X39" s="1185"/>
      <c r="Y39" s="1185"/>
      <c r="Z39" s="1185"/>
      <c r="AA39" s="1185"/>
      <c r="AB39" s="1185"/>
      <c r="AC39" s="1185"/>
      <c r="AD39" s="1185"/>
    </row>
    <row r="40" spans="1:30" ht="20.25" customHeight="1"/>
    <row r="41" spans="1:30" ht="29.1" customHeight="1">
      <c r="A41" s="148"/>
      <c r="B41" s="148"/>
      <c r="C41" s="148"/>
      <c r="D41" s="148"/>
      <c r="E41" s="148"/>
      <c r="F41" s="148"/>
      <c r="G41" s="148"/>
      <c r="H41" s="148"/>
      <c r="I41" s="148"/>
      <c r="J41" s="148"/>
      <c r="K41" s="148"/>
      <c r="L41" s="148"/>
      <c r="M41" s="148"/>
      <c r="N41" s="148"/>
      <c r="O41" s="148"/>
      <c r="P41" s="148"/>
      <c r="S41" s="148"/>
      <c r="T41" s="148"/>
      <c r="U41" s="148"/>
      <c r="V41" s="148"/>
      <c r="W41" s="148"/>
      <c r="X41" s="148"/>
      <c r="AD41" s="148"/>
    </row>
    <row r="42" spans="1:30" ht="29.1" customHeight="1">
      <c r="A42" s="148"/>
      <c r="B42" s="148"/>
      <c r="C42" s="148"/>
      <c r="D42" s="148"/>
      <c r="E42" s="148"/>
      <c r="F42" s="148"/>
      <c r="G42" s="148"/>
      <c r="H42" s="148"/>
      <c r="I42" s="148"/>
      <c r="J42" s="148"/>
      <c r="K42" s="148"/>
      <c r="L42" s="148"/>
      <c r="M42" s="148"/>
      <c r="N42" s="148"/>
      <c r="O42" s="148"/>
      <c r="P42" s="148"/>
      <c r="S42" s="148"/>
      <c r="T42" s="148"/>
      <c r="U42" s="148"/>
      <c r="V42" s="148"/>
      <c r="W42" s="148"/>
      <c r="X42" s="148"/>
      <c r="AD42" s="148"/>
    </row>
    <row r="43" spans="1:30" ht="29.1" customHeight="1">
      <c r="A43" s="148"/>
      <c r="B43" s="148"/>
      <c r="C43" s="148"/>
      <c r="D43" s="148"/>
      <c r="E43" s="148"/>
      <c r="F43" s="148"/>
      <c r="G43" s="148"/>
      <c r="H43" s="148"/>
      <c r="I43" s="148"/>
      <c r="J43" s="148"/>
      <c r="K43" s="148"/>
      <c r="L43" s="148"/>
      <c r="M43" s="148"/>
      <c r="N43" s="148"/>
      <c r="O43" s="148"/>
      <c r="P43" s="148"/>
      <c r="S43" s="148"/>
      <c r="T43" s="148"/>
      <c r="U43" s="148"/>
      <c r="V43" s="148"/>
      <c r="W43" s="148"/>
      <c r="X43" s="148"/>
      <c r="AD43" s="148"/>
    </row>
    <row r="44" spans="1:30" ht="29.1" customHeight="1">
      <c r="A44" s="148"/>
      <c r="B44" s="148"/>
      <c r="C44" s="148"/>
      <c r="D44" s="148"/>
      <c r="E44" s="148"/>
      <c r="F44" s="148"/>
      <c r="G44" s="148"/>
      <c r="H44" s="148"/>
      <c r="I44" s="148"/>
      <c r="J44" s="148"/>
      <c r="K44" s="148"/>
      <c r="L44" s="148"/>
      <c r="M44" s="148"/>
      <c r="N44" s="148"/>
      <c r="O44" s="148"/>
      <c r="P44" s="148"/>
      <c r="S44" s="148"/>
      <c r="T44" s="148"/>
      <c r="U44" s="148"/>
      <c r="V44" s="148"/>
      <c r="W44" s="148"/>
      <c r="X44" s="148"/>
      <c r="AD44" s="148"/>
    </row>
    <row r="45" spans="1:30" ht="20.25" customHeight="1">
      <c r="A45" s="148"/>
      <c r="B45" s="148"/>
      <c r="C45" s="148"/>
      <c r="D45" s="148"/>
      <c r="E45" s="148"/>
      <c r="F45" s="148"/>
      <c r="G45" s="148"/>
      <c r="H45" s="148"/>
      <c r="I45" s="148"/>
      <c r="J45" s="148"/>
      <c r="K45" s="148"/>
      <c r="L45" s="148"/>
      <c r="M45" s="148"/>
      <c r="N45" s="148"/>
      <c r="O45" s="148"/>
      <c r="P45" s="148"/>
      <c r="S45" s="148"/>
      <c r="T45" s="148"/>
      <c r="U45" s="148"/>
      <c r="V45" s="148"/>
      <c r="W45" s="148"/>
      <c r="X45" s="148"/>
      <c r="AD45" s="148"/>
    </row>
    <row r="46" spans="1:30" ht="21" customHeight="1">
      <c r="A46" s="148"/>
      <c r="B46" s="148"/>
      <c r="C46" s="148"/>
      <c r="D46" s="148"/>
      <c r="E46" s="148"/>
      <c r="F46" s="148"/>
      <c r="G46" s="148"/>
      <c r="H46" s="148"/>
      <c r="I46" s="148"/>
      <c r="J46" s="148"/>
      <c r="K46" s="148"/>
      <c r="L46" s="148"/>
      <c r="M46" s="148"/>
      <c r="N46" s="148"/>
      <c r="O46" s="148"/>
      <c r="P46" s="148"/>
      <c r="S46" s="148"/>
      <c r="T46" s="148"/>
      <c r="U46" s="148"/>
      <c r="V46" s="148"/>
      <c r="W46" s="148"/>
      <c r="X46" s="148"/>
      <c r="AD46" s="148"/>
    </row>
    <row r="47" spans="1:30" ht="21" customHeight="1">
      <c r="A47" s="148"/>
      <c r="B47" s="148"/>
      <c r="C47" s="148"/>
      <c r="D47" s="148"/>
      <c r="E47" s="148"/>
      <c r="F47" s="148"/>
      <c r="G47" s="148"/>
      <c r="H47" s="148"/>
      <c r="I47" s="148"/>
      <c r="J47" s="148"/>
      <c r="K47" s="148"/>
      <c r="L47" s="148"/>
      <c r="M47" s="148"/>
      <c r="N47" s="148"/>
      <c r="O47" s="148"/>
      <c r="P47" s="148"/>
      <c r="S47" s="148"/>
      <c r="T47" s="148"/>
      <c r="U47" s="148"/>
      <c r="V47" s="148"/>
      <c r="W47" s="148"/>
      <c r="X47" s="148"/>
      <c r="AD47" s="148"/>
    </row>
    <row r="48" spans="1:30" ht="21" customHeight="1">
      <c r="A48" s="148"/>
      <c r="B48" s="148"/>
      <c r="C48" s="148"/>
      <c r="D48" s="148"/>
      <c r="E48" s="148"/>
      <c r="F48" s="148"/>
      <c r="G48" s="148"/>
      <c r="H48" s="148"/>
      <c r="I48" s="148"/>
      <c r="J48" s="148"/>
      <c r="K48" s="148"/>
      <c r="L48" s="148"/>
      <c r="M48" s="148"/>
      <c r="N48" s="148"/>
      <c r="O48" s="148"/>
      <c r="P48" s="148"/>
      <c r="S48" s="148"/>
      <c r="T48" s="148"/>
      <c r="U48" s="148"/>
      <c r="V48" s="148"/>
      <c r="W48" s="148"/>
      <c r="X48" s="148"/>
      <c r="AD48" s="148"/>
    </row>
  </sheetData>
  <mergeCells count="78">
    <mergeCell ref="A3:G4"/>
    <mergeCell ref="AC4:AD4"/>
    <mergeCell ref="AA4:AB4"/>
    <mergeCell ref="D1:U1"/>
    <mergeCell ref="AA1:AD1"/>
    <mergeCell ref="A2:G2"/>
    <mergeCell ref="P2:W2"/>
    <mergeCell ref="AA2:AB2"/>
    <mergeCell ref="AC2:AD2"/>
    <mergeCell ref="H2:K2"/>
    <mergeCell ref="L2:O2"/>
    <mergeCell ref="P3:Q3"/>
    <mergeCell ref="R3:S3"/>
    <mergeCell ref="T3:U3"/>
    <mergeCell ref="A5:AD5"/>
    <mergeCell ref="L4:M4"/>
    <mergeCell ref="N4:O4"/>
    <mergeCell ref="H3:I3"/>
    <mergeCell ref="J3:K3"/>
    <mergeCell ref="L3:M3"/>
    <mergeCell ref="N3:O3"/>
    <mergeCell ref="T4:U4"/>
    <mergeCell ref="V4:W4"/>
    <mergeCell ref="P4:Q4"/>
    <mergeCell ref="R4:S4"/>
    <mergeCell ref="H4:I4"/>
    <mergeCell ref="J4:K4"/>
    <mergeCell ref="AA3:AB3"/>
    <mergeCell ref="AC3:AD3"/>
    <mergeCell ref="V3:W3"/>
    <mergeCell ref="A6:AD6"/>
    <mergeCell ref="A7:AD7"/>
    <mergeCell ref="A8:AD8"/>
    <mergeCell ref="C11:D12"/>
    <mergeCell ref="E11:J12"/>
    <mergeCell ref="K11:R11"/>
    <mergeCell ref="S11:Z11"/>
    <mergeCell ref="A12:B13"/>
    <mergeCell ref="K12:P12"/>
    <mergeCell ref="Q12:Q13"/>
    <mergeCell ref="R12:R13"/>
    <mergeCell ref="S12:X12"/>
    <mergeCell ref="Y12:Y13"/>
    <mergeCell ref="Z12:Z13"/>
    <mergeCell ref="AA12:AA13"/>
    <mergeCell ref="G10:Y10"/>
    <mergeCell ref="AB12:AB13"/>
    <mergeCell ref="AC12:AC13"/>
    <mergeCell ref="AD12:AD13"/>
    <mergeCell ref="A30:D30"/>
    <mergeCell ref="B18:D18"/>
    <mergeCell ref="A19:A25"/>
    <mergeCell ref="B19:D19"/>
    <mergeCell ref="B20:D20"/>
    <mergeCell ref="B21:B24"/>
    <mergeCell ref="C21:C22"/>
    <mergeCell ref="C23:C24"/>
    <mergeCell ref="B25:D25"/>
    <mergeCell ref="A14:A18"/>
    <mergeCell ref="B14:D14"/>
    <mergeCell ref="B15:D15"/>
    <mergeCell ref="B16:D16"/>
    <mergeCell ref="B17:D17"/>
    <mergeCell ref="A26:A28"/>
    <mergeCell ref="B26:D26"/>
    <mergeCell ref="B27:D27"/>
    <mergeCell ref="B28:D28"/>
    <mergeCell ref="A29:D29"/>
    <mergeCell ref="A36:D36"/>
    <mergeCell ref="A37:AD37"/>
    <mergeCell ref="A38:AD38"/>
    <mergeCell ref="A39:AD39"/>
    <mergeCell ref="A31:A35"/>
    <mergeCell ref="B31:D31"/>
    <mergeCell ref="B32:D32"/>
    <mergeCell ref="B33:D33"/>
    <mergeCell ref="B34:D34"/>
    <mergeCell ref="B35:D35"/>
  </mergeCells>
  <phoneticPr fontId="3"/>
  <pageMargins left="0.78740157480314965" right="0.78740157480314965" top="0.78740157480314965" bottom="0.59055118110236227" header="0.39370078740157483" footer="0.39370078740157483"/>
  <pageSetup paperSize="9" scale="49" firstPageNumber="7" orientation="landscape" useFirstPageNumber="1" r:id="rId1"/>
  <headerFooter scaleWithDoc="0" alignWithMargins="0">
    <oddFooter>&amp;C&amp;"ＭＳ 明朝,標準"&amp;14- &amp;P -</oddFooter>
  </headerFooter>
  <rowBreaks count="1" manualBreakCount="1">
    <brk id="39" max="29"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1"/>
  <sheetViews>
    <sheetView zoomScale="85" zoomScaleNormal="85" workbookViewId="0">
      <selection activeCell="B8" sqref="B8:E8"/>
    </sheetView>
  </sheetViews>
  <sheetFormatPr defaultRowHeight="14.25"/>
  <cols>
    <col min="1" max="1" width="20.5" style="283" customWidth="1"/>
    <col min="2" max="9" width="13.625" style="318" customWidth="1"/>
    <col min="10" max="13" width="9" style="318"/>
    <col min="14" max="14" width="9" style="319"/>
    <col min="15" max="16384" width="9" style="318"/>
  </cols>
  <sheetData>
    <row r="1" spans="1:14" s="283" customFormat="1" ht="39.75" customHeight="1" thickBot="1">
      <c r="A1" s="1309" t="s">
        <v>249</v>
      </c>
      <c r="B1" s="1309"/>
      <c r="C1" s="1309"/>
      <c r="D1" s="1309"/>
      <c r="E1" s="1309"/>
      <c r="F1" s="1309"/>
      <c r="G1" s="1309"/>
      <c r="H1" s="1309"/>
      <c r="I1" s="1309"/>
      <c r="J1" s="282"/>
      <c r="K1" s="282"/>
      <c r="L1" s="282"/>
      <c r="M1" s="282"/>
      <c r="N1" s="282"/>
    </row>
    <row r="2" spans="1:14" s="283" customFormat="1" ht="24.75" customHeight="1">
      <c r="A2" s="1310" t="s">
        <v>208</v>
      </c>
      <c r="B2" s="1313" t="s">
        <v>250</v>
      </c>
      <c r="C2" s="1314"/>
      <c r="D2" s="1313" t="s">
        <v>280</v>
      </c>
      <c r="E2" s="1314"/>
      <c r="F2" s="284" t="s">
        <v>31</v>
      </c>
      <c r="G2" s="285"/>
      <c r="H2" s="285"/>
      <c r="I2" s="286"/>
      <c r="J2" s="282"/>
      <c r="K2" s="282"/>
      <c r="L2" s="282"/>
      <c r="M2" s="282"/>
      <c r="N2" s="282"/>
    </row>
    <row r="3" spans="1:14" s="283" customFormat="1" ht="24.75" customHeight="1">
      <c r="A3" s="1311"/>
      <c r="B3" s="287" t="s">
        <v>55</v>
      </c>
      <c r="C3" s="288" t="s">
        <v>32</v>
      </c>
      <c r="D3" s="287" t="s">
        <v>55</v>
      </c>
      <c r="E3" s="288" t="s">
        <v>32</v>
      </c>
      <c r="F3" s="287" t="s">
        <v>55</v>
      </c>
      <c r="G3" s="289" t="s">
        <v>56</v>
      </c>
      <c r="H3" s="289" t="s">
        <v>32</v>
      </c>
      <c r="I3" s="288" t="s">
        <v>57</v>
      </c>
      <c r="J3" s="282"/>
      <c r="K3" s="282"/>
      <c r="L3" s="282"/>
      <c r="M3" s="282"/>
      <c r="N3" s="282"/>
    </row>
    <row r="4" spans="1:14" s="283" customFormat="1" ht="24.75" customHeight="1" thickBot="1">
      <c r="A4" s="1312"/>
      <c r="B4" s="290" t="s">
        <v>58</v>
      </c>
      <c r="C4" s="291" t="s">
        <v>6</v>
      </c>
      <c r="D4" s="290" t="s">
        <v>58</v>
      </c>
      <c r="E4" s="291" t="s">
        <v>6</v>
      </c>
      <c r="F4" s="290" t="s">
        <v>58</v>
      </c>
      <c r="G4" s="292" t="s">
        <v>268</v>
      </c>
      <c r="H4" s="293" t="s">
        <v>6</v>
      </c>
      <c r="I4" s="294" t="s">
        <v>209</v>
      </c>
      <c r="J4" s="282"/>
      <c r="K4" s="282"/>
      <c r="L4" s="282"/>
      <c r="M4" s="282"/>
      <c r="N4" s="282"/>
    </row>
    <row r="5" spans="1:14" s="283" customFormat="1" ht="69.75" customHeight="1" thickBot="1">
      <c r="A5" s="295" t="s">
        <v>59</v>
      </c>
      <c r="B5" s="296">
        <v>391689</v>
      </c>
      <c r="C5" s="297">
        <v>2397704</v>
      </c>
      <c r="D5" s="296">
        <v>421008</v>
      </c>
      <c r="E5" s="297">
        <v>2412847</v>
      </c>
      <c r="F5" s="298">
        <f>D5-B5</f>
        <v>29319</v>
      </c>
      <c r="G5" s="299">
        <f>ROUND(D5/B5*100,1)</f>
        <v>107.5</v>
      </c>
      <c r="H5" s="300">
        <f>E5-C5</f>
        <v>15143</v>
      </c>
      <c r="I5" s="301">
        <f>ROUND(E5/C5*100,1)</f>
        <v>100.6</v>
      </c>
      <c r="J5" s="282"/>
      <c r="K5" s="282"/>
      <c r="L5" s="282"/>
      <c r="M5" s="282"/>
      <c r="N5" s="282"/>
    </row>
    <row r="6" spans="1:14" s="283" customFormat="1" ht="40.5" customHeight="1">
      <c r="A6" s="302"/>
      <c r="B6" s="302"/>
      <c r="C6" s="302"/>
      <c r="D6" s="302"/>
      <c r="E6" s="302"/>
      <c r="F6" s="302"/>
      <c r="G6" s="302"/>
      <c r="H6" s="302"/>
      <c r="I6" s="302"/>
      <c r="J6" s="282"/>
      <c r="K6" s="282"/>
      <c r="L6" s="282"/>
      <c r="M6" s="282"/>
      <c r="N6" s="282"/>
    </row>
    <row r="7" spans="1:14" s="283" customFormat="1" ht="39.75" customHeight="1" thickBot="1">
      <c r="A7" s="1309" t="s">
        <v>159</v>
      </c>
      <c r="B7" s="1309"/>
      <c r="C7" s="1309"/>
      <c r="D7" s="1309"/>
      <c r="E7" s="1309"/>
      <c r="F7" s="1309"/>
      <c r="G7" s="1309"/>
      <c r="H7" s="1309"/>
      <c r="I7" s="1309"/>
      <c r="J7" s="282"/>
      <c r="K7" s="282"/>
      <c r="L7" s="282"/>
      <c r="M7" s="282"/>
      <c r="N7" s="282"/>
    </row>
    <row r="8" spans="1:14" s="283" customFormat="1" ht="24.75" customHeight="1">
      <c r="A8" s="1304" t="s">
        <v>208</v>
      </c>
      <c r="B8" s="1307" t="str">
        <f>B2</f>
        <v>令和３年度</v>
      </c>
      <c r="C8" s="1308"/>
      <c r="D8" s="1307" t="str">
        <f>D2</f>
        <v>令和４年度</v>
      </c>
      <c r="E8" s="1308"/>
      <c r="F8" s="303" t="s">
        <v>31</v>
      </c>
      <c r="G8" s="304"/>
      <c r="H8" s="304"/>
      <c r="I8" s="305"/>
      <c r="J8" s="282"/>
      <c r="K8" s="282"/>
      <c r="L8" s="282"/>
      <c r="M8" s="282"/>
      <c r="N8" s="282"/>
    </row>
    <row r="9" spans="1:14" s="283" customFormat="1" ht="24.75" customHeight="1">
      <c r="A9" s="1305"/>
      <c r="B9" s="306" t="s">
        <v>55</v>
      </c>
      <c r="C9" s="307" t="s">
        <v>32</v>
      </c>
      <c r="D9" s="306" t="s">
        <v>55</v>
      </c>
      <c r="E9" s="307" t="s">
        <v>32</v>
      </c>
      <c r="F9" s="306" t="s">
        <v>55</v>
      </c>
      <c r="G9" s="308" t="s">
        <v>56</v>
      </c>
      <c r="H9" s="308" t="s">
        <v>32</v>
      </c>
      <c r="I9" s="307" t="s">
        <v>57</v>
      </c>
      <c r="J9" s="282"/>
      <c r="K9" s="282"/>
      <c r="L9" s="282"/>
      <c r="M9" s="282"/>
      <c r="N9" s="282"/>
    </row>
    <row r="10" spans="1:14" s="283" customFormat="1" ht="24.75" customHeight="1" thickBot="1">
      <c r="A10" s="1306"/>
      <c r="B10" s="309" t="s">
        <v>60</v>
      </c>
      <c r="C10" s="310" t="s">
        <v>6</v>
      </c>
      <c r="D10" s="309" t="s">
        <v>60</v>
      </c>
      <c r="E10" s="310" t="s">
        <v>6</v>
      </c>
      <c r="F10" s="309" t="s">
        <v>60</v>
      </c>
      <c r="G10" s="311" t="s">
        <v>269</v>
      </c>
      <c r="H10" s="312" t="s">
        <v>6</v>
      </c>
      <c r="I10" s="313" t="s">
        <v>251</v>
      </c>
      <c r="N10" s="314"/>
    </row>
    <row r="11" spans="1:14" s="283" customFormat="1" ht="69.75" customHeight="1" thickBot="1">
      <c r="A11" s="315" t="s">
        <v>59</v>
      </c>
      <c r="B11" s="316">
        <v>58820</v>
      </c>
      <c r="C11" s="317">
        <v>8823</v>
      </c>
      <c r="D11" s="316">
        <v>53195</v>
      </c>
      <c r="E11" s="317">
        <v>7979</v>
      </c>
      <c r="F11" s="298">
        <f>D11-B11</f>
        <v>-5625</v>
      </c>
      <c r="G11" s="299">
        <f>ROUND(D11/B11*100,1)</f>
        <v>90.4</v>
      </c>
      <c r="H11" s="300">
        <f>E11-C11</f>
        <v>-844</v>
      </c>
      <c r="I11" s="301">
        <f>ROUND(E11/C11*100,1)</f>
        <v>90.4</v>
      </c>
      <c r="N11" s="314"/>
    </row>
  </sheetData>
  <mergeCells count="8">
    <mergeCell ref="A8:A10"/>
    <mergeCell ref="B8:C8"/>
    <mergeCell ref="D8:E8"/>
    <mergeCell ref="A1:I1"/>
    <mergeCell ref="A2:A4"/>
    <mergeCell ref="B2:C2"/>
    <mergeCell ref="D2:E2"/>
    <mergeCell ref="A7:I7"/>
  </mergeCells>
  <phoneticPr fontId="3"/>
  <pageMargins left="0.78740157480314965" right="0.78740157480314965" top="0.59055118110236227" bottom="0.78740157480314965" header="0.39370078740157483" footer="0.39370078740157483"/>
  <pageSetup paperSize="9" firstPageNumber="8" orientation="landscape" useFirstPageNumber="1" r:id="rId1"/>
  <headerFooter scaleWithDoc="0" alignWithMargins="0">
    <oddFooter>&amp;C&amp;"ＭＳ 明朝,標準"&amp;14- &amp;P -</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5"/>
  <sheetViews>
    <sheetView workbookViewId="0">
      <selection activeCell="K4" sqref="K4"/>
    </sheetView>
  </sheetViews>
  <sheetFormatPr defaultRowHeight="14.25"/>
  <cols>
    <col min="1" max="1" width="6.625" style="148" customWidth="1"/>
    <col min="2" max="2" width="10.625" style="148" customWidth="1"/>
    <col min="3" max="3" width="18.625" style="148" customWidth="1"/>
    <col min="4" max="4" width="13.625" style="148" customWidth="1"/>
    <col min="5" max="5" width="18.625" style="148" customWidth="1"/>
    <col min="6" max="6" width="13.625" style="148" customWidth="1"/>
    <col min="7" max="7" width="18.625" style="148" customWidth="1"/>
    <col min="8" max="8" width="13.625" style="148" customWidth="1"/>
    <col min="9" max="9" width="10.625" style="202" customWidth="1"/>
    <col min="10" max="16384" width="9" style="148"/>
  </cols>
  <sheetData>
    <row r="1" spans="1:9" s="221" customFormat="1" ht="36" customHeight="1" thickBot="1">
      <c r="A1" s="1328" t="s">
        <v>210</v>
      </c>
      <c r="B1" s="1328"/>
      <c r="C1" s="1328"/>
      <c r="D1" s="1328"/>
      <c r="E1" s="1328"/>
      <c r="F1" s="1328"/>
      <c r="G1" s="1328"/>
      <c r="H1" s="1328"/>
      <c r="I1" s="1328"/>
    </row>
    <row r="2" spans="1:9" ht="22.5" customHeight="1">
      <c r="A2" s="1240" t="s">
        <v>226</v>
      </c>
      <c r="B2" s="1237"/>
      <c r="C2" s="1244" t="s">
        <v>252</v>
      </c>
      <c r="D2" s="1246"/>
      <c r="E2" s="1333" t="s">
        <v>281</v>
      </c>
      <c r="F2" s="1334"/>
      <c r="G2" s="320" t="s">
        <v>211</v>
      </c>
      <c r="H2" s="321"/>
      <c r="I2" s="1335" t="s">
        <v>212</v>
      </c>
    </row>
    <row r="3" spans="1:9" ht="22.5" customHeight="1" thickBot="1">
      <c r="A3" s="1248"/>
      <c r="B3" s="1343"/>
      <c r="C3" s="322" t="s">
        <v>213</v>
      </c>
      <c r="D3" s="323" t="s">
        <v>156</v>
      </c>
      <c r="E3" s="324" t="s">
        <v>213</v>
      </c>
      <c r="F3" s="323" t="s">
        <v>156</v>
      </c>
      <c r="G3" s="325" t="s">
        <v>213</v>
      </c>
      <c r="H3" s="326" t="s">
        <v>156</v>
      </c>
      <c r="I3" s="1336"/>
    </row>
    <row r="4" spans="1:9" ht="22.5" customHeight="1">
      <c r="A4" s="1337" t="s">
        <v>62</v>
      </c>
      <c r="B4" s="1338"/>
      <c r="C4" s="327" t="s">
        <v>63</v>
      </c>
      <c r="D4" s="328"/>
      <c r="E4" s="329" t="s">
        <v>63</v>
      </c>
      <c r="F4" s="330"/>
      <c r="G4" s="331" t="s">
        <v>63</v>
      </c>
      <c r="H4" s="332"/>
      <c r="I4" s="1341">
        <f>ROUND(F5/D5*100,1)</f>
        <v>100.3</v>
      </c>
    </row>
    <row r="5" spans="1:9" ht="22.5" customHeight="1">
      <c r="A5" s="1339"/>
      <c r="B5" s="1340"/>
      <c r="C5" s="333">
        <v>3201836</v>
      </c>
      <c r="D5" s="334">
        <v>1921102</v>
      </c>
      <c r="E5" s="333">
        <v>3211642</v>
      </c>
      <c r="F5" s="334">
        <v>1926985</v>
      </c>
      <c r="G5" s="111">
        <f>E5-C5</f>
        <v>9806</v>
      </c>
      <c r="H5" s="335">
        <f>F5-D5</f>
        <v>5883</v>
      </c>
      <c r="I5" s="1342"/>
    </row>
    <row r="6" spans="1:9" ht="22.5" customHeight="1">
      <c r="A6" s="1320" t="s">
        <v>65</v>
      </c>
      <c r="B6" s="1321"/>
      <c r="C6" s="336" t="s">
        <v>6</v>
      </c>
      <c r="D6" s="337"/>
      <c r="E6" s="336" t="s">
        <v>6</v>
      </c>
      <c r="F6" s="338"/>
      <c r="G6" s="339" t="s">
        <v>6</v>
      </c>
      <c r="H6" s="340"/>
      <c r="I6" s="1324">
        <f>ROUND(F7/D7*100,1)</f>
        <v>100.6</v>
      </c>
    </row>
    <row r="7" spans="1:9" ht="22.5" customHeight="1" thickBot="1">
      <c r="A7" s="1322"/>
      <c r="B7" s="1323"/>
      <c r="C7" s="341">
        <v>205569200</v>
      </c>
      <c r="D7" s="342">
        <v>513923</v>
      </c>
      <c r="E7" s="341">
        <v>206730000</v>
      </c>
      <c r="F7" s="342">
        <v>516825</v>
      </c>
      <c r="G7" s="343">
        <f>E7-C7</f>
        <v>1160800</v>
      </c>
      <c r="H7" s="344">
        <f>F7-D7</f>
        <v>2902</v>
      </c>
      <c r="I7" s="1325"/>
    </row>
    <row r="8" spans="1:9" ht="45" customHeight="1" thickBot="1">
      <c r="A8" s="1326" t="s">
        <v>155</v>
      </c>
      <c r="B8" s="1327"/>
      <c r="C8" s="345" t="s">
        <v>33</v>
      </c>
      <c r="D8" s="346">
        <f>D5+D7</f>
        <v>2435025</v>
      </c>
      <c r="E8" s="347" t="s">
        <v>33</v>
      </c>
      <c r="F8" s="348">
        <f>F5+F7</f>
        <v>2443810</v>
      </c>
      <c r="G8" s="349" t="s">
        <v>33</v>
      </c>
      <c r="H8" s="344">
        <f>F8-D8</f>
        <v>8785</v>
      </c>
      <c r="I8" s="350">
        <f>ROUND(F8/D8*100,1)</f>
        <v>100.4</v>
      </c>
    </row>
    <row r="9" spans="1:9" s="221" customFormat="1" ht="20.100000000000001" customHeight="1">
      <c r="A9" s="351"/>
      <c r="B9" s="352"/>
      <c r="C9" s="353"/>
      <c r="D9" s="354"/>
      <c r="E9" s="353"/>
      <c r="F9" s="354"/>
      <c r="G9" s="353"/>
      <c r="H9" s="355"/>
      <c r="I9" s="356"/>
    </row>
    <row r="10" spans="1:9" s="221" customFormat="1" ht="36" customHeight="1" thickBot="1">
      <c r="A10" s="1328" t="s">
        <v>214</v>
      </c>
      <c r="B10" s="1328"/>
      <c r="C10" s="1328"/>
      <c r="D10" s="1328"/>
      <c r="E10" s="1328"/>
      <c r="F10" s="1328"/>
      <c r="G10" s="1328"/>
      <c r="H10" s="1328"/>
      <c r="I10" s="1328"/>
    </row>
    <row r="11" spans="1:9" ht="22.5" customHeight="1">
      <c r="A11" s="1329" t="s">
        <v>143</v>
      </c>
      <c r="B11" s="1330"/>
      <c r="C11" s="1333" t="str">
        <f>C2</f>
        <v>令和３年度</v>
      </c>
      <c r="D11" s="1334"/>
      <c r="E11" s="1333" t="str">
        <f>E2</f>
        <v>令和４年度</v>
      </c>
      <c r="F11" s="1334"/>
      <c r="G11" s="320" t="s">
        <v>253</v>
      </c>
      <c r="H11" s="321"/>
      <c r="I11" s="1335" t="s">
        <v>254</v>
      </c>
    </row>
    <row r="12" spans="1:9" ht="22.5" customHeight="1" thickBot="1">
      <c r="A12" s="1331"/>
      <c r="B12" s="1332"/>
      <c r="C12" s="324" t="s">
        <v>157</v>
      </c>
      <c r="D12" s="357" t="s">
        <v>156</v>
      </c>
      <c r="E12" s="324" t="s">
        <v>157</v>
      </c>
      <c r="F12" s="357" t="s">
        <v>156</v>
      </c>
      <c r="G12" s="325" t="s">
        <v>157</v>
      </c>
      <c r="H12" s="358" t="s">
        <v>156</v>
      </c>
      <c r="I12" s="1336"/>
    </row>
    <row r="13" spans="1:9" ht="45" customHeight="1">
      <c r="A13" s="1315" t="s">
        <v>255</v>
      </c>
      <c r="B13" s="1316"/>
      <c r="C13" s="557">
        <v>1457920000</v>
      </c>
      <c r="D13" s="110">
        <f>C13*0.25%</f>
        <v>3644800</v>
      </c>
      <c r="E13" s="557">
        <v>1453211200</v>
      </c>
      <c r="F13" s="110">
        <f>E13*0.25%</f>
        <v>3633028</v>
      </c>
      <c r="G13" s="111">
        <f>E13-C13</f>
        <v>-4708800</v>
      </c>
      <c r="H13" s="111">
        <f>F13-D13</f>
        <v>-11772</v>
      </c>
      <c r="I13" s="112">
        <f>ROUND(F13/D13*100,1)</f>
        <v>99.7</v>
      </c>
    </row>
    <row r="14" spans="1:9" ht="45" customHeight="1" thickBot="1">
      <c r="A14" s="1317" t="s">
        <v>256</v>
      </c>
      <c r="B14" s="1318"/>
      <c r="C14" s="558">
        <v>950629200</v>
      </c>
      <c r="D14" s="110">
        <f>C14*0.25%</f>
        <v>2376573</v>
      </c>
      <c r="E14" s="558">
        <v>979250800</v>
      </c>
      <c r="F14" s="110">
        <f>E14*0.25%</f>
        <v>2448127</v>
      </c>
      <c r="G14" s="113">
        <f>E14-C14</f>
        <v>28621600</v>
      </c>
      <c r="H14" s="113">
        <f>F14-D14</f>
        <v>71554</v>
      </c>
      <c r="I14" s="114">
        <f>ROUND(F14/D14*100,1)</f>
        <v>103</v>
      </c>
    </row>
    <row r="15" spans="1:9" s="359" customFormat="1" ht="45" customHeight="1" thickBot="1">
      <c r="A15" s="909" t="s">
        <v>154</v>
      </c>
      <c r="B15" s="1319"/>
      <c r="C15" s="115">
        <f t="shared" ref="C15:H15" si="0">C13+C14</f>
        <v>2408549200</v>
      </c>
      <c r="D15" s="116">
        <f t="shared" si="0"/>
        <v>6021373</v>
      </c>
      <c r="E15" s="115">
        <f t="shared" si="0"/>
        <v>2432462000</v>
      </c>
      <c r="F15" s="116">
        <f t="shared" si="0"/>
        <v>6081155</v>
      </c>
      <c r="G15" s="117">
        <f t="shared" si="0"/>
        <v>23912800</v>
      </c>
      <c r="H15" s="118">
        <f t="shared" si="0"/>
        <v>59782</v>
      </c>
      <c r="I15" s="119">
        <f>ROUND(F15/D15*100,1)</f>
        <v>101</v>
      </c>
    </row>
  </sheetData>
  <mergeCells count="18">
    <mergeCell ref="A4:B5"/>
    <mergeCell ref="I4:I5"/>
    <mergeCell ref="A1:I1"/>
    <mergeCell ref="A2:B3"/>
    <mergeCell ref="C2:D2"/>
    <mergeCell ref="E2:F2"/>
    <mergeCell ref="I2:I3"/>
    <mergeCell ref="A13:B13"/>
    <mergeCell ref="A14:B14"/>
    <mergeCell ref="A15:B15"/>
    <mergeCell ref="A6:B7"/>
    <mergeCell ref="I6:I7"/>
    <mergeCell ref="A8:B8"/>
    <mergeCell ref="A10:I10"/>
    <mergeCell ref="A11:B12"/>
    <mergeCell ref="C11:D11"/>
    <mergeCell ref="E11:F11"/>
    <mergeCell ref="I11:I12"/>
  </mergeCells>
  <phoneticPr fontId="3"/>
  <pageMargins left="0.78740157480314965" right="0.78740157480314965" top="0.59055118110236227" bottom="0.78740157480314965" header="0.39370078740157483" footer="0.39370078740157483"/>
  <pageSetup paperSize="9" firstPageNumber="9" orientation="landscape" useFirstPageNumber="1" r:id="rId1"/>
  <headerFooter scaleWithDoc="0" alignWithMargins="0">
    <oddFooter>&amp;C&amp;"ＭＳ 明朝,標準"&amp;14- &amp;P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1</vt:lpstr>
      <vt:lpstr>2</vt:lpstr>
      <vt:lpstr>3 </vt:lpstr>
      <vt:lpstr>4</vt:lpstr>
      <vt:lpstr>5</vt:lpstr>
      <vt:lpstr>6</vt:lpstr>
      <vt:lpstr>7</vt:lpstr>
      <vt:lpstr>8</vt:lpstr>
      <vt:lpstr>9</vt:lpstr>
      <vt:lpstr>'1'!Print_Area</vt:lpstr>
      <vt:lpstr>'2'!Print_Area</vt:lpstr>
      <vt:lpstr>'4'!Print_Area</vt:lpstr>
      <vt:lpstr>'5'!Print_Area</vt:lpstr>
      <vt:lpstr>'6'!Print_Area</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植木　秀一</dc:creator>
  <cp:lastModifiedBy>和田　尚也</cp:lastModifiedBy>
  <cp:lastPrinted>2022-02-04T04:22:59Z</cp:lastPrinted>
  <dcterms:created xsi:type="dcterms:W3CDTF">1997-01-08T22:48:59Z</dcterms:created>
  <dcterms:modified xsi:type="dcterms:W3CDTF">2023-04-05T08:10:43Z</dcterms:modified>
</cp:coreProperties>
</file>